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4-08\Desktop\"/>
    </mc:Choice>
  </mc:AlternateContent>
  <bookViews>
    <workbookView xWindow="0" yWindow="0" windowWidth="21600" windowHeight="9735" activeTab="1"/>
  </bookViews>
  <sheets>
    <sheet name="Datos Estudiantes" sheetId="4" r:id="rId1"/>
    <sheet name="Planilla Notas" sheetId="3" r:id="rId2"/>
    <sheet name="Informe estudiante" sheetId="5" r:id="rId3"/>
  </sheets>
  <definedNames>
    <definedName name="datosestudiantes" comment="contiene los datos basicos de los estudiantes con su respectivas notas">'Datos Estudiantes'!$1:$1048576</definedName>
  </definedNames>
  <calcPr calcId="152511"/>
</workbook>
</file>

<file path=xl/calcChain.xml><?xml version="1.0" encoding="utf-8"?>
<calcChain xmlns="http://schemas.openxmlformats.org/spreadsheetml/2006/main">
  <c r="U15" i="3" l="1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14" i="3"/>
  <c r="Q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14" i="3"/>
  <c r="B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14" i="3"/>
  <c r="K14" i="3" l="1"/>
  <c r="L14" i="3" s="1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V14" i="3"/>
  <c r="T14" i="3"/>
  <c r="R14" i="3"/>
  <c r="P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14" i="3"/>
  <c r="K15" i="3"/>
  <c r="L15" i="3" s="1"/>
  <c r="K16" i="3"/>
  <c r="L16" i="3" s="1"/>
  <c r="W16" i="3" s="1"/>
  <c r="X16" i="3" s="1"/>
  <c r="K17" i="3"/>
  <c r="L17" i="3" s="1"/>
  <c r="K18" i="3"/>
  <c r="L18" i="3" s="1"/>
  <c r="W18" i="3" s="1"/>
  <c r="X18" i="3" s="1"/>
  <c r="K19" i="3"/>
  <c r="L19" i="3" s="1"/>
  <c r="K20" i="3"/>
  <c r="L20" i="3" s="1"/>
  <c r="W20" i="3" s="1"/>
  <c r="X20" i="3" s="1"/>
  <c r="K21" i="3"/>
  <c r="L21" i="3" s="1"/>
  <c r="K22" i="3"/>
  <c r="L22" i="3" s="1"/>
  <c r="W22" i="3" s="1"/>
  <c r="X22" i="3" s="1"/>
  <c r="K23" i="3"/>
  <c r="L23" i="3" s="1"/>
  <c r="K24" i="3"/>
  <c r="L24" i="3" s="1"/>
  <c r="W24" i="3" s="1"/>
  <c r="X24" i="3" s="1"/>
  <c r="K25" i="3"/>
  <c r="L25" i="3" s="1"/>
  <c r="K26" i="3"/>
  <c r="L26" i="3" s="1"/>
  <c r="W26" i="3" s="1"/>
  <c r="X26" i="3" s="1"/>
  <c r="K27" i="3"/>
  <c r="L27" i="3" s="1"/>
  <c r="K28" i="3"/>
  <c r="L28" i="3" s="1"/>
  <c r="W28" i="3" s="1"/>
  <c r="X28" i="3" s="1"/>
  <c r="K29" i="3"/>
  <c r="L29" i="3" s="1"/>
  <c r="K30" i="3"/>
  <c r="L30" i="3" s="1"/>
  <c r="W30" i="3" s="1"/>
  <c r="X30" i="3" s="1"/>
  <c r="K31" i="3"/>
  <c r="L31" i="3" s="1"/>
  <c r="K32" i="3"/>
  <c r="L32" i="3" s="1"/>
  <c r="W32" i="3" s="1"/>
  <c r="X32" i="3" s="1"/>
  <c r="K33" i="3"/>
  <c r="L33" i="3" s="1"/>
  <c r="W33" i="3" l="1"/>
  <c r="X33" i="3" s="1"/>
  <c r="W31" i="3"/>
  <c r="X31" i="3" s="1"/>
  <c r="W29" i="3"/>
  <c r="X29" i="3" s="1"/>
  <c r="W27" i="3"/>
  <c r="X27" i="3" s="1"/>
  <c r="W25" i="3"/>
  <c r="X25" i="3" s="1"/>
  <c r="W23" i="3"/>
  <c r="X23" i="3" s="1"/>
  <c r="W21" i="3"/>
  <c r="X21" i="3" s="1"/>
  <c r="W19" i="3"/>
  <c r="X19" i="3" s="1"/>
  <c r="W17" i="3"/>
  <c r="X17" i="3" s="1"/>
  <c r="W15" i="3"/>
  <c r="X15" i="3" s="1"/>
  <c r="W14" i="3"/>
  <c r="X36" i="3" s="1"/>
  <c r="X14" i="3" l="1"/>
  <c r="X37" i="3"/>
  <c r="X35" i="3"/>
</calcChain>
</file>

<file path=xl/sharedStrings.xml><?xml version="1.0" encoding="utf-8"?>
<sst xmlns="http://schemas.openxmlformats.org/spreadsheetml/2006/main" count="60" uniqueCount="46">
  <si>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</si>
  <si>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</si>
  <si>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</si>
  <si>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</si>
  <si>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</si>
  <si>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</si>
  <si>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</si>
  <si>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</si>
  <si>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</si>
  <si>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</si>
  <si>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</si>
  <si>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</si>
  <si>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</si>
  <si>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</si>
  <si>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</si>
  <si>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</si>
  <si>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</si>
  <si>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</si>
  <si>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</si>
  <si>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</si>
  <si>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</si>
  <si>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</si>
  <si>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</si>
  <si>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</si>
  <si>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</si>
  <si>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</si>
  <si>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</si>
  <si>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</si>
  <si>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</si>
  <si>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</si>
  <si>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</si>
  <si>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</si>
  <si>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</si>
  <si>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</si>
  <si>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</si>
  <si>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</si>
  <si>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</si>
  <si>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</si>
  <si>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</si>
  <si>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</si>
  <si>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</si>
  <si>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</si>
  <si>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Examen final</t>
  </si>
  <si>
    <t>Coevaluacion</t>
  </si>
  <si>
    <t>Definitiva</t>
  </si>
  <si>
    <t>INFOMRE DE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</si>
</sst>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9" fontId="0" fillId="0" borderId="9" xfId="0" applyNumberForma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0" fontId="0" fillId="0" borderId="13" xfId="0" applyBorder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34"/>
  <sheetViews>
    <sheetView topLeftCell="A4" workbookViewId="0">
      <selection activeCell="O14" sqref="O14"/>
    </sheetView>
  </sheetViews>
  <sheetFormatPr baseColWidth="10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 x14ac:dyDescent="0.3"/>
    <row r="9" spans="1:15" ht="15.75" customHeight="1" x14ac:dyDescent="0.25">
      <c r="A9" s="28" t="s">
        <v>22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 ht="15.7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spans="1:15" ht="14.25" customHeight="1" thickBot="1" x14ac:dyDescent="0.3">
      <c r="A11" s="32" t="s">
        <v>26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</row>
    <row r="12" spans="1:15" ht="15.75" customHeight="1" thickTop="1" thickBot="1" x14ac:dyDescent="0.3">
      <c r="A12" s="33" t="s">
        <v>31</v>
      </c>
      <c r="B12" s="33"/>
      <c r="C12" s="34">
        <v>0.3</v>
      </c>
      <c r="D12" s="34"/>
      <c r="E12" s="34"/>
      <c r="F12" s="34"/>
      <c r="G12" s="34"/>
      <c r="H12" s="34"/>
      <c r="I12" s="34"/>
      <c r="J12" s="34"/>
      <c r="K12" s="18">
        <v>0.2</v>
      </c>
      <c r="L12" s="18">
        <v>0.2</v>
      </c>
      <c r="M12" s="18">
        <v>0.1</v>
      </c>
      <c r="N12" s="18">
        <v>0.1</v>
      </c>
      <c r="O12" s="18">
        <v>0.1</v>
      </c>
    </row>
    <row r="13" spans="1:15" ht="15.75" customHeight="1" thickTop="1" thickBot="1" x14ac:dyDescent="0.3">
      <c r="A13" s="33"/>
      <c r="B13" s="33"/>
      <c r="C13" s="35" t="s">
        <v>28</v>
      </c>
      <c r="D13" s="35"/>
      <c r="E13" s="35"/>
      <c r="F13" s="35"/>
      <c r="G13" s="35"/>
      <c r="H13" s="35"/>
      <c r="I13" s="35"/>
      <c r="J13" s="35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5" ht="15.75" customHeight="1" thickTop="1" thickBot="1" x14ac:dyDescent="0.3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3">
        <v>4.2</v>
      </c>
      <c r="J14" s="13">
        <v>4</v>
      </c>
      <c r="K14" s="11">
        <v>3.8</v>
      </c>
      <c r="L14" s="11">
        <v>4.3</v>
      </c>
      <c r="M14" s="13">
        <v>3.4</v>
      </c>
      <c r="N14" s="13">
        <v>2.9</v>
      </c>
      <c r="O14" s="11">
        <v>3.5</v>
      </c>
    </row>
    <row r="15" spans="1:15" s="2" customFormat="1" ht="17.25" thickTop="1" thickBot="1" x14ac:dyDescent="0.3">
      <c r="A15" s="3">
        <v>2</v>
      </c>
      <c r="B15" s="3" t="s">
        <v>4</v>
      </c>
      <c r="C15" s="13">
        <v>4</v>
      </c>
      <c r="D15" s="13">
        <v>4.0999999999999996</v>
      </c>
      <c r="E15" s="13">
        <v>3.8</v>
      </c>
      <c r="F15" s="13">
        <v>2.2000000000000002</v>
      </c>
      <c r="G15" s="13">
        <v>1.9</v>
      </c>
      <c r="H15" s="13">
        <v>3</v>
      </c>
      <c r="I15" s="13">
        <v>4.8</v>
      </c>
      <c r="J15" s="13">
        <v>5</v>
      </c>
      <c r="K15" s="13">
        <v>4.5999999999999996</v>
      </c>
      <c r="L15" s="13">
        <v>3.2</v>
      </c>
      <c r="M15" s="13">
        <v>2.5</v>
      </c>
      <c r="N15" s="13">
        <v>4.2</v>
      </c>
      <c r="O15" s="14">
        <v>4</v>
      </c>
    </row>
    <row r="16" spans="1:15" s="2" customFormat="1" ht="17.25" thickTop="1" thickBot="1" x14ac:dyDescent="0.3">
      <c r="A16" s="3">
        <v>3</v>
      </c>
      <c r="B16" s="3" t="s">
        <v>14</v>
      </c>
      <c r="C16" s="13">
        <v>4.5</v>
      </c>
      <c r="D16" s="13">
        <v>3.8</v>
      </c>
      <c r="E16" s="13">
        <v>4.2</v>
      </c>
      <c r="F16" s="13">
        <v>4</v>
      </c>
      <c r="G16" s="13">
        <v>5</v>
      </c>
      <c r="H16" s="13">
        <v>5</v>
      </c>
      <c r="I16" s="13">
        <v>5</v>
      </c>
      <c r="J16" s="13">
        <v>4.8</v>
      </c>
      <c r="K16" s="13">
        <v>4.5</v>
      </c>
      <c r="L16" s="13">
        <v>4.5999999999999996</v>
      </c>
      <c r="M16" s="13">
        <v>3.8</v>
      </c>
      <c r="N16" s="13">
        <v>4.5</v>
      </c>
      <c r="O16" s="13">
        <v>4</v>
      </c>
    </row>
    <row r="17" spans="1:15" ht="17.25" thickTop="1" thickBot="1" x14ac:dyDescent="0.3">
      <c r="A17" s="3">
        <v>4</v>
      </c>
      <c r="B17" s="3" t="s">
        <v>13</v>
      </c>
      <c r="C17" s="13">
        <v>3.5</v>
      </c>
      <c r="D17" s="13">
        <v>4</v>
      </c>
      <c r="E17" s="13">
        <v>4.8</v>
      </c>
      <c r="F17" s="13">
        <v>5</v>
      </c>
      <c r="G17" s="13">
        <v>2.5</v>
      </c>
      <c r="H17" s="13">
        <v>3.9</v>
      </c>
      <c r="I17" s="13">
        <v>3.5</v>
      </c>
      <c r="J17" s="13">
        <v>4.5</v>
      </c>
      <c r="K17" s="13">
        <v>2.9</v>
      </c>
      <c r="L17" s="13">
        <v>3</v>
      </c>
      <c r="M17" s="13">
        <v>4.5</v>
      </c>
      <c r="N17" s="13">
        <v>1</v>
      </c>
      <c r="O17" s="13">
        <v>3.5</v>
      </c>
    </row>
    <row r="18" spans="1:15" ht="17.25" thickTop="1" thickBot="1" x14ac:dyDescent="0.3">
      <c r="A18" s="3">
        <v>5</v>
      </c>
      <c r="B18" s="3" t="s">
        <v>11</v>
      </c>
      <c r="C18" s="13">
        <v>5</v>
      </c>
      <c r="D18" s="13">
        <v>3.9</v>
      </c>
      <c r="E18" s="13">
        <v>5</v>
      </c>
      <c r="F18" s="13">
        <v>4.8</v>
      </c>
      <c r="G18" s="13">
        <v>4.3</v>
      </c>
      <c r="H18" s="13">
        <v>0</v>
      </c>
      <c r="I18" s="13">
        <v>2.2999999999999998</v>
      </c>
      <c r="J18" s="13">
        <v>5</v>
      </c>
      <c r="K18" s="13">
        <v>3.2</v>
      </c>
      <c r="L18" s="13">
        <v>5</v>
      </c>
      <c r="M18" s="13">
        <v>4.5</v>
      </c>
      <c r="N18" s="13">
        <v>5</v>
      </c>
      <c r="O18" s="13">
        <v>3</v>
      </c>
    </row>
    <row r="19" spans="1:15" ht="17.25" thickTop="1" thickBot="1" x14ac:dyDescent="0.3">
      <c r="A19" s="3">
        <v>6</v>
      </c>
      <c r="B19" s="3" t="s">
        <v>2</v>
      </c>
      <c r="C19" s="13">
        <v>3.2</v>
      </c>
      <c r="D19" s="13">
        <v>2.4</v>
      </c>
      <c r="E19" s="13">
        <v>3.5</v>
      </c>
      <c r="F19" s="13">
        <v>4.5</v>
      </c>
      <c r="G19" s="13">
        <v>4.5</v>
      </c>
      <c r="H19" s="13">
        <v>5</v>
      </c>
      <c r="I19" s="13">
        <v>2.9</v>
      </c>
      <c r="J19" s="13">
        <v>1</v>
      </c>
      <c r="K19" s="13">
        <v>4.9000000000000004</v>
      </c>
      <c r="L19" s="13">
        <v>4.3</v>
      </c>
      <c r="M19" s="13">
        <v>4.5</v>
      </c>
      <c r="N19" s="13">
        <v>5</v>
      </c>
      <c r="O19" s="13">
        <v>3.5</v>
      </c>
    </row>
    <row r="20" spans="1:15" ht="17.25" thickTop="1" thickBot="1" x14ac:dyDescent="0.3">
      <c r="A20" s="3">
        <v>7</v>
      </c>
      <c r="B20" s="3" t="s">
        <v>0</v>
      </c>
      <c r="C20" s="13">
        <v>5</v>
      </c>
      <c r="D20" s="13">
        <v>5</v>
      </c>
      <c r="E20" s="13">
        <v>2.2999999999999998</v>
      </c>
      <c r="F20" s="13">
        <v>5</v>
      </c>
      <c r="G20" s="13">
        <v>3.8</v>
      </c>
      <c r="H20" s="13">
        <v>4.8</v>
      </c>
      <c r="I20" s="13">
        <v>4.5999999999999996</v>
      </c>
      <c r="J20" s="13">
        <v>4.5</v>
      </c>
      <c r="K20" s="13">
        <v>2</v>
      </c>
      <c r="L20" s="13">
        <v>5</v>
      </c>
      <c r="M20" s="13">
        <v>3.9</v>
      </c>
      <c r="N20" s="13">
        <v>2</v>
      </c>
      <c r="O20" s="13">
        <v>4.5</v>
      </c>
    </row>
    <row r="21" spans="1:15" ht="17.25" thickTop="1" thickBot="1" x14ac:dyDescent="0.3">
      <c r="A21" s="3">
        <v>8</v>
      </c>
      <c r="B21" s="3" t="s">
        <v>17</v>
      </c>
      <c r="C21" s="13">
        <v>2.8</v>
      </c>
      <c r="D21" s="13">
        <v>2.2999999999999998</v>
      </c>
      <c r="E21" s="13">
        <v>2.9</v>
      </c>
      <c r="F21" s="13">
        <v>1.9</v>
      </c>
      <c r="G21" s="13">
        <v>0</v>
      </c>
      <c r="H21" s="13">
        <v>1.6</v>
      </c>
      <c r="I21" s="13">
        <v>1</v>
      </c>
      <c r="J21" s="13">
        <v>1.8</v>
      </c>
      <c r="K21" s="13">
        <v>3</v>
      </c>
      <c r="L21" s="13">
        <v>3.9</v>
      </c>
      <c r="M21" s="13">
        <v>3</v>
      </c>
      <c r="N21" s="13">
        <v>3.5</v>
      </c>
      <c r="O21" s="13">
        <v>4.2</v>
      </c>
    </row>
    <row r="22" spans="1:15" ht="17.25" thickTop="1" thickBot="1" x14ac:dyDescent="0.3">
      <c r="A22" s="3">
        <v>9</v>
      </c>
      <c r="B22" s="3" t="s">
        <v>16</v>
      </c>
      <c r="C22" s="13">
        <v>0</v>
      </c>
      <c r="D22" s="13">
        <v>3.9</v>
      </c>
      <c r="E22" s="13">
        <v>4.2</v>
      </c>
      <c r="F22" s="13">
        <v>4</v>
      </c>
      <c r="G22" s="13">
        <v>1</v>
      </c>
      <c r="H22" s="13">
        <v>5</v>
      </c>
      <c r="I22" s="13">
        <v>3.2</v>
      </c>
      <c r="J22" s="13">
        <v>2.5</v>
      </c>
      <c r="K22" s="13">
        <v>2.5</v>
      </c>
      <c r="L22" s="13">
        <v>1.3</v>
      </c>
      <c r="M22" s="13">
        <v>3.1</v>
      </c>
      <c r="N22" s="13">
        <v>2.2999999999999998</v>
      </c>
      <c r="O22" s="13">
        <v>2.2000000000000002</v>
      </c>
    </row>
    <row r="23" spans="1:15" ht="17.25" thickTop="1" thickBot="1" x14ac:dyDescent="0.3">
      <c r="A23" s="3">
        <v>10</v>
      </c>
      <c r="B23" s="3" t="s">
        <v>5</v>
      </c>
      <c r="C23" s="13">
        <v>3</v>
      </c>
      <c r="D23" s="13">
        <v>4.9000000000000004</v>
      </c>
      <c r="E23" s="13">
        <v>4.5</v>
      </c>
      <c r="F23" s="13">
        <v>5</v>
      </c>
      <c r="G23" s="13">
        <v>3.5</v>
      </c>
      <c r="H23" s="13">
        <v>4.3</v>
      </c>
      <c r="I23" s="13">
        <v>5</v>
      </c>
      <c r="J23" s="13">
        <v>4.8</v>
      </c>
      <c r="K23" s="13">
        <v>3.8</v>
      </c>
      <c r="L23" s="13">
        <v>5</v>
      </c>
      <c r="M23" s="13">
        <v>5</v>
      </c>
      <c r="N23" s="13">
        <v>4.8</v>
      </c>
      <c r="O23" s="13">
        <v>4.5</v>
      </c>
    </row>
    <row r="24" spans="1:15" ht="17.25" thickTop="1" thickBot="1" x14ac:dyDescent="0.3">
      <c r="A24" s="3">
        <v>11</v>
      </c>
      <c r="B24" s="3" t="s">
        <v>19</v>
      </c>
      <c r="C24" s="13">
        <v>0.9</v>
      </c>
      <c r="D24" s="13">
        <v>4.8</v>
      </c>
      <c r="E24" s="13">
        <v>4.9000000000000004</v>
      </c>
      <c r="F24" s="13">
        <v>3.6</v>
      </c>
      <c r="G24" s="13">
        <v>5</v>
      </c>
      <c r="H24" s="13">
        <v>3.5</v>
      </c>
      <c r="I24" s="13">
        <v>4.8</v>
      </c>
      <c r="J24" s="13">
        <v>4.5999999999999996</v>
      </c>
      <c r="K24" s="13">
        <v>4.5</v>
      </c>
      <c r="L24" s="13">
        <v>5</v>
      </c>
      <c r="M24" s="13">
        <v>4.3</v>
      </c>
      <c r="N24" s="13">
        <v>4.5999999999999996</v>
      </c>
      <c r="O24" s="13">
        <v>3</v>
      </c>
    </row>
    <row r="25" spans="1:15" ht="17.25" thickTop="1" thickBot="1" x14ac:dyDescent="0.3">
      <c r="A25" s="3">
        <v>12</v>
      </c>
      <c r="B25" s="3" t="s">
        <v>10</v>
      </c>
      <c r="C25" s="13">
        <v>1.2</v>
      </c>
      <c r="D25" s="13">
        <v>2.6</v>
      </c>
      <c r="E25" s="13">
        <v>5</v>
      </c>
      <c r="F25" s="13">
        <v>4.5</v>
      </c>
      <c r="G25" s="13">
        <v>5</v>
      </c>
      <c r="H25" s="13">
        <v>4.0999999999999996</v>
      </c>
      <c r="I25" s="13">
        <v>3.8</v>
      </c>
      <c r="J25" s="13">
        <v>2.2000000000000002</v>
      </c>
      <c r="K25" s="13">
        <v>4.5</v>
      </c>
      <c r="L25" s="13">
        <v>4</v>
      </c>
      <c r="M25" s="13">
        <v>3.5</v>
      </c>
      <c r="N25" s="13">
        <v>4.8</v>
      </c>
      <c r="O25" s="13">
        <v>4.3</v>
      </c>
    </row>
    <row r="26" spans="1:15" ht="17.25" thickTop="1" thickBot="1" x14ac:dyDescent="0.3">
      <c r="A26" s="3">
        <v>13</v>
      </c>
      <c r="B26" s="3" t="s">
        <v>9</v>
      </c>
      <c r="C26" s="13">
        <v>5</v>
      </c>
      <c r="D26" s="13">
        <v>5</v>
      </c>
      <c r="E26" s="13">
        <v>5</v>
      </c>
      <c r="F26" s="13">
        <v>2.9</v>
      </c>
      <c r="G26" s="13">
        <v>5</v>
      </c>
      <c r="H26" s="13">
        <v>3.8</v>
      </c>
      <c r="I26" s="13">
        <v>4.2</v>
      </c>
      <c r="J26" s="13">
        <v>4</v>
      </c>
      <c r="K26" s="13">
        <v>4.5</v>
      </c>
      <c r="L26" s="13">
        <v>4</v>
      </c>
      <c r="M26" s="13">
        <v>4.0999999999999996</v>
      </c>
      <c r="N26" s="13">
        <v>3.1</v>
      </c>
      <c r="O26" s="13">
        <v>4.5</v>
      </c>
    </row>
    <row r="27" spans="1:15" ht="17.25" thickTop="1" thickBot="1" x14ac:dyDescent="0.3">
      <c r="A27" s="3">
        <v>14</v>
      </c>
      <c r="B27" s="3" t="s">
        <v>18</v>
      </c>
      <c r="C27" s="13">
        <v>5</v>
      </c>
      <c r="D27" s="13">
        <v>4.5</v>
      </c>
      <c r="E27" s="13">
        <v>5</v>
      </c>
      <c r="F27" s="13">
        <v>3.2</v>
      </c>
      <c r="G27" s="13">
        <v>4.5</v>
      </c>
      <c r="H27" s="13">
        <v>4</v>
      </c>
      <c r="I27" s="13">
        <v>4.8</v>
      </c>
      <c r="J27" s="13">
        <v>5</v>
      </c>
      <c r="K27" s="13">
        <v>3.9</v>
      </c>
      <c r="L27" s="13">
        <v>3.6</v>
      </c>
      <c r="M27" s="13">
        <v>3.8</v>
      </c>
      <c r="N27" s="13">
        <v>5</v>
      </c>
      <c r="O27" s="13">
        <v>3</v>
      </c>
    </row>
    <row r="28" spans="1:15" ht="17.25" thickTop="1" thickBot="1" x14ac:dyDescent="0.3">
      <c r="A28" s="3">
        <v>15</v>
      </c>
      <c r="B28" s="3" t="s">
        <v>15</v>
      </c>
      <c r="C28" s="13">
        <v>5</v>
      </c>
      <c r="D28" s="13">
        <v>4.2</v>
      </c>
      <c r="E28" s="13">
        <v>4.5</v>
      </c>
      <c r="F28" s="13">
        <v>2.5</v>
      </c>
      <c r="G28" s="13">
        <v>5</v>
      </c>
      <c r="H28" s="13">
        <v>3.9</v>
      </c>
      <c r="I28" s="13">
        <v>5</v>
      </c>
      <c r="J28" s="13">
        <v>4.8</v>
      </c>
      <c r="K28" s="13">
        <v>0</v>
      </c>
      <c r="L28" s="13">
        <v>3.1</v>
      </c>
      <c r="M28" s="13">
        <v>4</v>
      </c>
      <c r="N28" s="13">
        <v>4.3</v>
      </c>
      <c r="O28" s="13">
        <v>4</v>
      </c>
    </row>
    <row r="29" spans="1:15" ht="17.25" thickTop="1" thickBot="1" x14ac:dyDescent="0.3">
      <c r="A29" s="3">
        <v>16</v>
      </c>
      <c r="B29" s="3" t="s">
        <v>1</v>
      </c>
      <c r="C29" s="13">
        <v>4.9000000000000004</v>
      </c>
      <c r="D29" s="13">
        <v>3.2</v>
      </c>
      <c r="E29" s="13">
        <v>4.9000000000000004</v>
      </c>
      <c r="F29" s="13">
        <v>3.5</v>
      </c>
      <c r="G29" s="13">
        <v>3.9</v>
      </c>
      <c r="H29" s="13">
        <v>4.5</v>
      </c>
      <c r="I29" s="13">
        <v>3.5</v>
      </c>
      <c r="J29" s="13">
        <v>4.5</v>
      </c>
      <c r="K29" s="13">
        <v>4.8</v>
      </c>
      <c r="L29" s="13">
        <v>3.7</v>
      </c>
      <c r="M29" s="13">
        <v>3.9</v>
      </c>
      <c r="N29" s="13">
        <v>3.5</v>
      </c>
      <c r="O29" s="13">
        <v>3.5</v>
      </c>
    </row>
    <row r="30" spans="1:15" ht="17.25" thickTop="1" thickBot="1" x14ac:dyDescent="0.3">
      <c r="A30" s="3">
        <v>17</v>
      </c>
      <c r="B30" s="3" t="s">
        <v>6</v>
      </c>
      <c r="C30" s="13">
        <v>3.9</v>
      </c>
      <c r="D30" s="13">
        <v>5</v>
      </c>
      <c r="E30" s="13">
        <v>4.8</v>
      </c>
      <c r="F30" s="13">
        <v>4</v>
      </c>
      <c r="G30" s="13">
        <v>5</v>
      </c>
      <c r="H30" s="13">
        <v>5</v>
      </c>
      <c r="I30" s="13">
        <v>2.2999999999999998</v>
      </c>
      <c r="J30" s="13">
        <v>5</v>
      </c>
      <c r="K30" s="13">
        <v>3.7</v>
      </c>
      <c r="L30" s="13">
        <v>4.5</v>
      </c>
      <c r="M30" s="13">
        <v>4.5</v>
      </c>
      <c r="N30" s="13">
        <v>4.0999999999999996</v>
      </c>
      <c r="O30" s="13">
        <v>4.5</v>
      </c>
    </row>
    <row r="31" spans="1:15" ht="17.25" thickTop="1" thickBot="1" x14ac:dyDescent="0.3">
      <c r="A31" s="3">
        <v>18</v>
      </c>
      <c r="B31" s="3" t="s">
        <v>7</v>
      </c>
      <c r="C31" s="13">
        <v>3.8</v>
      </c>
      <c r="D31" s="13">
        <v>4.8</v>
      </c>
      <c r="E31" s="13">
        <v>4.5999999999999996</v>
      </c>
      <c r="F31" s="13">
        <v>5</v>
      </c>
      <c r="G31" s="13">
        <v>5</v>
      </c>
      <c r="H31" s="13">
        <v>3.4</v>
      </c>
      <c r="I31" s="13">
        <v>2.9</v>
      </c>
      <c r="J31" s="13">
        <v>1</v>
      </c>
      <c r="K31" s="13">
        <v>3.8</v>
      </c>
      <c r="L31" s="13">
        <v>5</v>
      </c>
      <c r="M31" s="13">
        <v>5</v>
      </c>
      <c r="N31" s="13">
        <v>3.8</v>
      </c>
      <c r="O31" s="13">
        <v>4.5</v>
      </c>
    </row>
    <row r="32" spans="1:15" ht="17.25" thickTop="1" thickBot="1" x14ac:dyDescent="0.3">
      <c r="A32" s="3">
        <v>19</v>
      </c>
      <c r="B32" s="3" t="s">
        <v>3</v>
      </c>
      <c r="C32" s="13">
        <v>5</v>
      </c>
      <c r="D32" s="13">
        <v>4.9000000000000004</v>
      </c>
      <c r="E32" s="13">
        <v>4.2</v>
      </c>
      <c r="F32" s="13">
        <v>4</v>
      </c>
      <c r="G32" s="13">
        <v>4.8</v>
      </c>
      <c r="H32" s="13">
        <v>5</v>
      </c>
      <c r="I32" s="13">
        <v>4.5999999999999996</v>
      </c>
      <c r="J32" s="13">
        <v>4.5</v>
      </c>
      <c r="K32" s="13">
        <v>3.5</v>
      </c>
      <c r="L32" s="13">
        <v>5</v>
      </c>
      <c r="M32" s="13">
        <v>4</v>
      </c>
      <c r="N32" s="13">
        <v>4</v>
      </c>
      <c r="O32" s="13">
        <v>4.5</v>
      </c>
    </row>
    <row r="33" spans="1:15" ht="17.25" thickTop="1" thickBot="1" x14ac:dyDescent="0.3">
      <c r="A33" s="3">
        <v>20</v>
      </c>
      <c r="B33" s="3" t="s">
        <v>12</v>
      </c>
      <c r="C33" s="13">
        <v>4</v>
      </c>
      <c r="D33" s="13">
        <v>5</v>
      </c>
      <c r="E33" s="13">
        <v>3.6</v>
      </c>
      <c r="F33" s="13">
        <v>4</v>
      </c>
      <c r="G33" s="13">
        <v>4.8</v>
      </c>
      <c r="H33" s="13">
        <v>3.2</v>
      </c>
      <c r="I33" s="13">
        <v>4.5</v>
      </c>
      <c r="J33" s="13">
        <v>4.5999999999999996</v>
      </c>
      <c r="K33" s="13">
        <v>4</v>
      </c>
      <c r="L33" s="13">
        <v>5</v>
      </c>
      <c r="M33" s="13">
        <v>4</v>
      </c>
      <c r="N33" s="13">
        <v>3.9</v>
      </c>
      <c r="O33" s="13">
        <v>3.5</v>
      </c>
    </row>
    <row r="34" spans="1:15" ht="16.5" thickTop="1" x14ac:dyDescent="0.25">
      <c r="N34" s="4"/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38"/>
  <sheetViews>
    <sheetView tabSelected="1" topLeftCell="A7" workbookViewId="0">
      <selection activeCell="U14" sqref="U14:U33"/>
    </sheetView>
  </sheetViews>
  <sheetFormatPr baseColWidth="10" defaultRowHeight="15.75" x14ac:dyDescent="0.25"/>
  <cols>
    <col min="1" max="1" width="6.28515625" style="1" customWidth="1"/>
    <col min="2" max="2" width="23.85546875" style="1" bestFit="1" customWidth="1"/>
    <col min="3" max="10" width="5.7109375" style="1" customWidth="1"/>
    <col min="11" max="11" width="15.140625" style="1" customWidth="1"/>
    <col min="12" max="12" width="6.85546875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7.140625" style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8.28515625" style="1" customWidth="1"/>
    <col min="23" max="23" width="7.28515625" style="1" customWidth="1"/>
    <col min="24" max="24" width="16.28515625" style="1" customWidth="1"/>
    <col min="25" max="16384" width="11.42578125" style="1"/>
  </cols>
  <sheetData>
    <row r="8" spans="1:24" ht="16.5" thickBot="1" x14ac:dyDescent="0.3"/>
    <row r="9" spans="1:24" ht="15.75" customHeight="1" x14ac:dyDescent="0.25">
      <c r="A9" s="28" t="s">
        <v>22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36"/>
    </row>
    <row r="10" spans="1:24" ht="15.7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7"/>
    </row>
    <row r="11" spans="1:24" ht="14.25" customHeight="1" thickBot="1" x14ac:dyDescent="0.3">
      <c r="A11" s="32" t="s">
        <v>26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</row>
    <row r="12" spans="1:24" ht="15.75" customHeight="1" thickTop="1" thickBot="1" x14ac:dyDescent="0.3">
      <c r="A12" s="33" t="s">
        <v>31</v>
      </c>
      <c r="B12" s="33"/>
      <c r="C12" s="34"/>
      <c r="D12" s="34"/>
      <c r="E12" s="34"/>
      <c r="F12" s="34"/>
      <c r="G12" s="34"/>
      <c r="H12" s="34"/>
      <c r="I12" s="34"/>
      <c r="J12" s="34"/>
      <c r="K12" s="19"/>
      <c r="L12" s="19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 x14ac:dyDescent="0.3">
      <c r="A13" s="33"/>
      <c r="B13" s="33"/>
      <c r="C13" s="35" t="s">
        <v>28</v>
      </c>
      <c r="D13" s="35"/>
      <c r="E13" s="35"/>
      <c r="F13" s="35"/>
      <c r="G13" s="35"/>
      <c r="H13" s="35"/>
      <c r="I13" s="35"/>
      <c r="J13" s="38"/>
      <c r="K13" s="25" t="s">
        <v>32</v>
      </c>
      <c r="L13" s="26">
        <v>0.3</v>
      </c>
      <c r="M13" s="27" t="s">
        <v>20</v>
      </c>
      <c r="N13" s="22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 x14ac:dyDescent="0.3">
      <c r="A14" s="3">
        <v>1000</v>
      </c>
      <c r="B14" s="3" t="str">
        <f>IF(ISBLANK(A14),"",IF(ISERROR(VLOOKUP(A14,datosestudiantes,2,FALSE)),"no existe",VLOOKUP(A14,datosestudiantes,2,FALSE)))</f>
        <v>no existe</v>
      </c>
      <c r="C14" s="3" t="str">
        <f>IF(ISERROR(VLOOKUP(A14,datosestudiantes,3,FALSE)),"",VLOOKUP(A14,datosestudiantes,3,FALSE))</f>
        <v/>
      </c>
      <c r="D14" s="3" t="str">
        <f>IF(ISERROR(VLOOKUP(A14,datosestudiantes,4,FALSE)),"",VLOOKUP(A14,datosestudiantes,4,FALSE))</f>
        <v/>
      </c>
      <c r="E14" s="3" t="str">
        <f>IF(ISERROR(VLOOKUP(A14,datosestudiantes,5,FALSE)),"",VLOOKUP(A14,datosestudiantes,5,FALSE))</f>
        <v/>
      </c>
      <c r="F14" s="3" t="str">
        <f>IF(ISERROR(VLOOKUP(A14,datosestudiantes,6,FALSE)),"",VLOOKUP(A14,datosestudiantes,6,FALSE))</f>
        <v/>
      </c>
      <c r="G14" s="3" t="str">
        <f>IF(ISERROR(VLOOKUP(A14,datosestudiantes,7,FALSE)),"",VLOOKUP(A14,datosestudiantes,7,FALSE))</f>
        <v/>
      </c>
      <c r="H14" s="3" t="str">
        <f>IF(ISERROR(VLOOKUP(A14,datosestudiantes,8,FALSE)),"",VLOOKUP(A14,datosestudiantes,8,FALSE))</f>
        <v/>
      </c>
      <c r="I14" s="3" t="str">
        <f>IF(ISERROR(VLOOKUP(A14,datosestudiantes,9,FALSE)),"",VLOOKUP(A14,datosestudiantes,9,FALSE))</f>
        <v/>
      </c>
      <c r="J14" s="3" t="str">
        <f>IF(ISERROR(VLOOKUP(A14,datosestudiantes,10,FALSE)),"",VLOOKUP(A14,datosestudiantes,10,FALSE))</f>
        <v/>
      </c>
      <c r="K14" s="23" t="e">
        <f>AVERAGE(C14:J14)</f>
        <v>#DIV/0!</v>
      </c>
      <c r="L14" s="23" t="e">
        <f>K14*30%</f>
        <v>#DIV/0!</v>
      </c>
      <c r="M14" s="24" t="str">
        <f>IF(ISERROR(VLOOKUP(A14,datosestudiantes,11,FALSE)),"",VLOOKUP(A14,datosestudiantes,11,FALSE))</f>
        <v/>
      </c>
      <c r="N14" s="12" t="e">
        <f>M14*20%</f>
        <v>#VALUE!</v>
      </c>
      <c r="O14" s="11" t="str">
        <f>IF(ISERROR(VLOOKUP(A14,datosestudiantes,12,FALSE)),"",VLOOKUP(A14,datosestudiantes,12,FALSE))</f>
        <v/>
      </c>
      <c r="P14" s="12" t="e">
        <f>O14*20%</f>
        <v>#VALUE!</v>
      </c>
      <c r="Q14" s="13" t="str">
        <f>IF(ISERROR(VLOOKUP(A14,datosestudiantes,13,FALSE)),"",VLOOKUP(A14,datosestudiantes,13,FALSE))</f>
        <v/>
      </c>
      <c r="R14" s="12" t="e">
        <f>Q14*10%</f>
        <v>#VALUE!</v>
      </c>
      <c r="S14" s="13" t="str">
        <f>IF(ISERROR(VLOOKUP(A14,datosestudiantes,14,FALSE)),"",VLOOKUP(A14,datosestudiantes,14,FALSE))</f>
        <v/>
      </c>
      <c r="T14" s="12" t="e">
        <f>S14*10%</f>
        <v>#VALUE!</v>
      </c>
      <c r="U14" s="11" t="str">
        <f>IF(ISERROR(VLOOKUP(A14,datosestudiantes,15,FALSE)),"",VLOOKUP(A14,datosestudiantes,15,FALSE))</f>
        <v/>
      </c>
      <c r="V14" s="12" t="e">
        <f>U14*10%</f>
        <v>#VALUE!</v>
      </c>
      <c r="W14" s="12" t="e">
        <f>SUM(L14,N14,P14,R14,T14,V15)</f>
        <v>#DIV/0!</v>
      </c>
      <c r="X14" s="20" t="e">
        <f>IF(W14&gt;=3,"GANA","PIERDE")</f>
        <v>#DIV/0!</v>
      </c>
    </row>
    <row r="15" spans="1:24" s="2" customFormat="1" ht="17.25" thickTop="1" thickBot="1" x14ac:dyDescent="0.3">
      <c r="A15" s="3">
        <v>2</v>
      </c>
      <c r="B15" s="3" t="str">
        <f t="shared" ref="B14:B33" si="0">IF(ISERROR(VLOOKUP(A15,datosestudiantes,2,FALSE)),"no existe",VLOOKUP(A15,datosestudiantes,2,FALSE))</f>
        <v>CARLOS JARAMILLO</v>
      </c>
      <c r="C15" s="3">
        <f>IF(ISERROR(VLOOKUP(A15,datosestudiantes,3,FALSE)),"",VLOOKUP(A15,datosestudiantes,3,FALSE))</f>
        <v>4</v>
      </c>
      <c r="D15" s="3">
        <f>IF(ISERROR(VLOOKUP(A15,datosestudiantes,4,FALSE)),"",VLOOKUP(A15,datosestudiantes,4,FALSE))</f>
        <v>4.0999999999999996</v>
      </c>
      <c r="E15" s="3">
        <f>IF(ISERROR(VLOOKUP(A15,datosestudiantes,5,FALSE)),"",VLOOKUP(A15,datosestudiantes,5,FALSE))</f>
        <v>3.8</v>
      </c>
      <c r="F15" s="3">
        <f>IF(ISERROR(VLOOKUP(A15,datosestudiantes,6,FALSE)),"",VLOOKUP(A15,datosestudiantes,6,FALSE))</f>
        <v>2.2000000000000002</v>
      </c>
      <c r="G15" s="3">
        <f>IF(ISERROR(VLOOKUP(A15,datosestudiantes,7,FALSE)),"",VLOOKUP(A15,datosestudiantes,7,FALSE))</f>
        <v>1.9</v>
      </c>
      <c r="H15" s="3">
        <f>IF(ISERROR(VLOOKUP(A15,datosestudiantes,8,FALSE)),"",VLOOKUP(A15,datosestudiantes,8,FALSE))</f>
        <v>3</v>
      </c>
      <c r="I15" s="3">
        <f>IF(ISERROR(VLOOKUP(A15,datosestudiantes,9,FALSE)),"",VLOOKUP(A15,datosestudiantes,9,FALSE))</f>
        <v>4.8</v>
      </c>
      <c r="J15" s="3">
        <f>IF(ISERROR(VLOOKUP(A15,datosestudiantes,10,FALSE)),"",VLOOKUP(A15,datosestudiantes,10,FALSE))</f>
        <v>5</v>
      </c>
      <c r="K15" s="13">
        <f t="shared" ref="K15:K33" si="1">AVERAGE(C15:J15)</f>
        <v>3.6</v>
      </c>
      <c r="L15" s="13">
        <f t="shared" ref="L15:L33" si="2">K15*30%</f>
        <v>1.08</v>
      </c>
      <c r="M15" s="24">
        <f>IF(ISERROR(VLOOKUP(A15,datosestudiantes,11,FALSE)),"",VLOOKUP(A15,datosestudiantes,11,FALSE))</f>
        <v>4.5999999999999996</v>
      </c>
      <c r="N15" s="12">
        <f t="shared" ref="N15:N33" si="3">M15*20%</f>
        <v>0.91999999999999993</v>
      </c>
      <c r="O15" s="11">
        <f>IF(ISERROR(VLOOKUP(A15,datosestudiantes,12,FALSE)),"",VLOOKUP(A15,datosestudiantes,12,FALSE))</f>
        <v>3.2</v>
      </c>
      <c r="P15" s="12">
        <f t="shared" ref="P15:P33" si="4">O15*20%</f>
        <v>0.64000000000000012</v>
      </c>
      <c r="Q15" s="13">
        <f>IF(ISERROR(VLOOKUP(A15,datosestudiantes,13,FALSE)),"",VLOOKUP(A15,datosestudiantes,13,FALSE))</f>
        <v>2.5</v>
      </c>
      <c r="R15" s="12">
        <f t="shared" ref="R15:R33" si="5">Q15*10%</f>
        <v>0.25</v>
      </c>
      <c r="S15" s="13">
        <f>IF(ISERROR(VLOOKUP(A15,datosestudiantes,14,FALSE)),"",VLOOKUP(A15,datosestudiantes,14,FALSE))</f>
        <v>4.2</v>
      </c>
      <c r="T15" s="12">
        <f t="shared" ref="T15:T33" si="6">S15*10%</f>
        <v>0.42000000000000004</v>
      </c>
      <c r="U15" s="11">
        <f>IF(ISERROR(VLOOKUP(A15,datosestudiantes,15,FALSE)),"",VLOOKUP(A15,datosestudiantes,15,FALSE))</f>
        <v>4</v>
      </c>
      <c r="V15" s="12">
        <f t="shared" ref="V15:V33" si="7">U15*10%</f>
        <v>0.4</v>
      </c>
      <c r="W15" s="12">
        <f t="shared" ref="W15:W33" si="8">SUM(L15,N15,P15,R15,T15,V16)</f>
        <v>3.71</v>
      </c>
      <c r="X15" s="20" t="str">
        <f t="shared" ref="X15:X33" si="9">IF(W15&gt;=3,"GANA","PIERDE")</f>
        <v>GANA</v>
      </c>
    </row>
    <row r="16" spans="1:24" s="2" customFormat="1" ht="17.25" thickTop="1" thickBot="1" x14ac:dyDescent="0.3">
      <c r="A16" s="3">
        <v>3</v>
      </c>
      <c r="B16" s="3" t="str">
        <f t="shared" si="0"/>
        <v>CARLOS VERGARA</v>
      </c>
      <c r="C16" s="3">
        <f>IF(ISERROR(VLOOKUP(A16,datosestudiantes,3,FALSE)),"",VLOOKUP(A16,datosestudiantes,3,FALSE))</f>
        <v>4.5</v>
      </c>
      <c r="D16" s="3">
        <f>IF(ISERROR(VLOOKUP(A16,datosestudiantes,4,FALSE)),"",VLOOKUP(A16,datosestudiantes,4,FALSE))</f>
        <v>3.8</v>
      </c>
      <c r="E16" s="3">
        <f>IF(ISERROR(VLOOKUP(A16,datosestudiantes,5,FALSE)),"",VLOOKUP(A16,datosestudiantes,5,FALSE))</f>
        <v>4.2</v>
      </c>
      <c r="F16" s="3">
        <f>IF(ISERROR(VLOOKUP(A16,datosestudiantes,6,FALSE)),"",VLOOKUP(A16,datosestudiantes,6,FALSE))</f>
        <v>4</v>
      </c>
      <c r="G16" s="3">
        <f>IF(ISERROR(VLOOKUP(A16,datosestudiantes,7,FALSE)),"",VLOOKUP(A16,datosestudiantes,7,FALSE))</f>
        <v>5</v>
      </c>
      <c r="H16" s="3">
        <f>IF(ISERROR(VLOOKUP(A16,datosestudiantes,8,FALSE)),"",VLOOKUP(A16,datosestudiantes,8,FALSE))</f>
        <v>5</v>
      </c>
      <c r="I16" s="3">
        <f>IF(ISERROR(VLOOKUP(A16,datosestudiantes,9,FALSE)),"",VLOOKUP(A16,datosestudiantes,9,FALSE))</f>
        <v>5</v>
      </c>
      <c r="J16" s="3">
        <f>IF(ISERROR(VLOOKUP(A16,datosestudiantes,10,FALSE)),"",VLOOKUP(A16,datosestudiantes,10,FALSE))</f>
        <v>4.8</v>
      </c>
      <c r="K16" s="13">
        <f t="shared" si="1"/>
        <v>4.5374999999999996</v>
      </c>
      <c r="L16" s="13">
        <f t="shared" si="2"/>
        <v>1.3612499999999998</v>
      </c>
      <c r="M16" s="24">
        <f>IF(ISERROR(VLOOKUP(A16,datosestudiantes,11,FALSE)),"",VLOOKUP(A16,datosestudiantes,11,FALSE))</f>
        <v>4.5</v>
      </c>
      <c r="N16" s="12">
        <f t="shared" si="3"/>
        <v>0.9</v>
      </c>
      <c r="O16" s="11">
        <f>IF(ISERROR(VLOOKUP(A16,datosestudiantes,12,FALSE)),"",VLOOKUP(A16,datosestudiantes,12,FALSE))</f>
        <v>4.5999999999999996</v>
      </c>
      <c r="P16" s="12">
        <f t="shared" si="4"/>
        <v>0.91999999999999993</v>
      </c>
      <c r="Q16" s="13">
        <f>IF(ISERROR(VLOOKUP(A16,datosestudiantes,13,FALSE)),"",VLOOKUP(A16,datosestudiantes,13,FALSE))</f>
        <v>3.8</v>
      </c>
      <c r="R16" s="12">
        <f t="shared" si="5"/>
        <v>0.38</v>
      </c>
      <c r="S16" s="13">
        <f>IF(ISERROR(VLOOKUP(A16,datosestudiantes,14,FALSE)),"",VLOOKUP(A16,datosestudiantes,14,FALSE))</f>
        <v>4.5</v>
      </c>
      <c r="T16" s="12">
        <f t="shared" si="6"/>
        <v>0.45</v>
      </c>
      <c r="U16" s="11">
        <f>IF(ISERROR(VLOOKUP(A16,datosestudiantes,15,FALSE)),"",VLOOKUP(A16,datosestudiantes,15,FALSE))</f>
        <v>4</v>
      </c>
      <c r="V16" s="12">
        <f t="shared" si="7"/>
        <v>0.4</v>
      </c>
      <c r="W16" s="12">
        <f t="shared" si="8"/>
        <v>4.3612499999999992</v>
      </c>
      <c r="X16" s="20" t="str">
        <f t="shared" si="9"/>
        <v>GANA</v>
      </c>
    </row>
    <row r="17" spans="1:24" ht="17.25" thickTop="1" thickBot="1" x14ac:dyDescent="0.3">
      <c r="A17" s="3">
        <v>4</v>
      </c>
      <c r="B17" s="3" t="str">
        <f t="shared" si="0"/>
        <v>CESAR GUARIN</v>
      </c>
      <c r="C17" s="3">
        <f>IF(ISERROR(VLOOKUP(A17,datosestudiantes,3,FALSE)),"",VLOOKUP(A17,datosestudiantes,3,FALSE))</f>
        <v>3.5</v>
      </c>
      <c r="D17" s="3">
        <f>IF(ISERROR(VLOOKUP(A17,datosestudiantes,4,FALSE)),"",VLOOKUP(A17,datosestudiantes,4,FALSE))</f>
        <v>4</v>
      </c>
      <c r="E17" s="3">
        <f>IF(ISERROR(VLOOKUP(A17,datosestudiantes,5,FALSE)),"",VLOOKUP(A17,datosestudiantes,5,FALSE))</f>
        <v>4.8</v>
      </c>
      <c r="F17" s="3">
        <f>IF(ISERROR(VLOOKUP(A17,datosestudiantes,6,FALSE)),"",VLOOKUP(A17,datosestudiantes,6,FALSE))</f>
        <v>5</v>
      </c>
      <c r="G17" s="3">
        <f>IF(ISERROR(VLOOKUP(A17,datosestudiantes,7,FALSE)),"",VLOOKUP(A17,datosestudiantes,7,FALSE))</f>
        <v>2.5</v>
      </c>
      <c r="H17" s="3">
        <f>IF(ISERROR(VLOOKUP(A17,datosestudiantes,8,FALSE)),"",VLOOKUP(A17,datosestudiantes,8,FALSE))</f>
        <v>3.9</v>
      </c>
      <c r="I17" s="3">
        <f>IF(ISERROR(VLOOKUP(A17,datosestudiantes,9,FALSE)),"",VLOOKUP(A17,datosestudiantes,9,FALSE))</f>
        <v>3.5</v>
      </c>
      <c r="J17" s="3">
        <f>IF(ISERROR(VLOOKUP(A17,datosestudiantes,10,FALSE)),"",VLOOKUP(A17,datosestudiantes,10,FALSE))</f>
        <v>4.5</v>
      </c>
      <c r="K17" s="13">
        <f t="shared" si="1"/>
        <v>3.9624999999999999</v>
      </c>
      <c r="L17" s="13">
        <f t="shared" si="2"/>
        <v>1.18875</v>
      </c>
      <c r="M17" s="24">
        <f>IF(ISERROR(VLOOKUP(A17,datosestudiantes,11,FALSE)),"",VLOOKUP(A17,datosestudiantes,11,FALSE))</f>
        <v>2.9</v>
      </c>
      <c r="N17" s="12">
        <f t="shared" si="3"/>
        <v>0.57999999999999996</v>
      </c>
      <c r="O17" s="11">
        <f>IF(ISERROR(VLOOKUP(A17,datosestudiantes,12,FALSE)),"",VLOOKUP(A17,datosestudiantes,12,FALSE))</f>
        <v>3</v>
      </c>
      <c r="P17" s="12">
        <f t="shared" si="4"/>
        <v>0.60000000000000009</v>
      </c>
      <c r="Q17" s="13">
        <f>IF(ISERROR(VLOOKUP(A17,datosestudiantes,13,FALSE)),"",VLOOKUP(A17,datosestudiantes,13,FALSE))</f>
        <v>4.5</v>
      </c>
      <c r="R17" s="12">
        <f t="shared" si="5"/>
        <v>0.45</v>
      </c>
      <c r="S17" s="13">
        <f>IF(ISERROR(VLOOKUP(A17,datosestudiantes,14,FALSE)),"",VLOOKUP(A17,datosestudiantes,14,FALSE))</f>
        <v>1</v>
      </c>
      <c r="T17" s="12">
        <f t="shared" si="6"/>
        <v>0.1</v>
      </c>
      <c r="U17" s="11">
        <f>IF(ISERROR(VLOOKUP(A17,datosestudiantes,15,FALSE)),"",VLOOKUP(A17,datosestudiantes,15,FALSE))</f>
        <v>3.5</v>
      </c>
      <c r="V17" s="12">
        <f t="shared" si="7"/>
        <v>0.35000000000000003</v>
      </c>
      <c r="W17" s="12">
        <f t="shared" si="8"/>
        <v>3.21875</v>
      </c>
      <c r="X17" s="20" t="str">
        <f t="shared" si="9"/>
        <v>GANA</v>
      </c>
    </row>
    <row r="18" spans="1:24" ht="17.25" thickTop="1" thickBot="1" x14ac:dyDescent="0.3">
      <c r="A18" s="3">
        <v>5</v>
      </c>
      <c r="B18" s="3" t="str">
        <f t="shared" si="0"/>
        <v>CLAUDIA MONTES</v>
      </c>
      <c r="C18" s="3">
        <f>IF(ISERROR(VLOOKUP(A18,datosestudiantes,3,FALSE)),"",VLOOKUP(A18,datosestudiantes,3,FALSE))</f>
        <v>5</v>
      </c>
      <c r="D18" s="3">
        <f>IF(ISERROR(VLOOKUP(A18,datosestudiantes,4,FALSE)),"",VLOOKUP(A18,datosestudiantes,4,FALSE))</f>
        <v>3.9</v>
      </c>
      <c r="E18" s="3">
        <f>IF(ISERROR(VLOOKUP(A18,datosestudiantes,5,FALSE)),"",VLOOKUP(A18,datosestudiantes,5,FALSE))</f>
        <v>5</v>
      </c>
      <c r="F18" s="3">
        <f>IF(ISERROR(VLOOKUP(A18,datosestudiantes,6,FALSE)),"",VLOOKUP(A18,datosestudiantes,6,FALSE))</f>
        <v>4.8</v>
      </c>
      <c r="G18" s="3">
        <f>IF(ISERROR(VLOOKUP(A18,datosestudiantes,7,FALSE)),"",VLOOKUP(A18,datosestudiantes,7,FALSE))</f>
        <v>4.3</v>
      </c>
      <c r="H18" s="3">
        <f>IF(ISERROR(VLOOKUP(A18,datosestudiantes,8,FALSE)),"",VLOOKUP(A18,datosestudiantes,8,FALSE))</f>
        <v>0</v>
      </c>
      <c r="I18" s="3">
        <f>IF(ISERROR(VLOOKUP(A18,datosestudiantes,9,FALSE)),"",VLOOKUP(A18,datosestudiantes,9,FALSE))</f>
        <v>2.2999999999999998</v>
      </c>
      <c r="J18" s="3">
        <f>IF(ISERROR(VLOOKUP(A18,datosestudiantes,10,FALSE)),"",VLOOKUP(A18,datosestudiantes,10,FALSE))</f>
        <v>5</v>
      </c>
      <c r="K18" s="13">
        <f t="shared" si="1"/>
        <v>3.7875000000000001</v>
      </c>
      <c r="L18" s="13">
        <f t="shared" si="2"/>
        <v>1.13625</v>
      </c>
      <c r="M18" s="24">
        <f>IF(ISERROR(VLOOKUP(A18,datosestudiantes,11,FALSE)),"",VLOOKUP(A18,datosestudiantes,11,FALSE))</f>
        <v>3.2</v>
      </c>
      <c r="N18" s="12">
        <f t="shared" si="3"/>
        <v>0.64000000000000012</v>
      </c>
      <c r="O18" s="11">
        <f>IF(ISERROR(VLOOKUP(A18,datosestudiantes,12,FALSE)),"",VLOOKUP(A18,datosestudiantes,12,FALSE))</f>
        <v>5</v>
      </c>
      <c r="P18" s="12">
        <f t="shared" si="4"/>
        <v>1</v>
      </c>
      <c r="Q18" s="13">
        <f>IF(ISERROR(VLOOKUP(A18,datosestudiantes,13,FALSE)),"",VLOOKUP(A18,datosestudiantes,13,FALSE))</f>
        <v>4.5</v>
      </c>
      <c r="R18" s="12">
        <f t="shared" si="5"/>
        <v>0.45</v>
      </c>
      <c r="S18" s="13">
        <f>IF(ISERROR(VLOOKUP(A18,datosestudiantes,14,FALSE)),"",VLOOKUP(A18,datosestudiantes,14,FALSE))</f>
        <v>5</v>
      </c>
      <c r="T18" s="12">
        <f t="shared" si="6"/>
        <v>0.5</v>
      </c>
      <c r="U18" s="11">
        <f>IF(ISERROR(VLOOKUP(A18,datosestudiantes,15,FALSE)),"",VLOOKUP(A18,datosestudiantes,15,FALSE))</f>
        <v>3</v>
      </c>
      <c r="V18" s="12">
        <f t="shared" si="7"/>
        <v>0.30000000000000004</v>
      </c>
      <c r="W18" s="12">
        <f t="shared" si="8"/>
        <v>4.0762499999999999</v>
      </c>
      <c r="X18" s="20" t="str">
        <f t="shared" si="9"/>
        <v>GANA</v>
      </c>
    </row>
    <row r="19" spans="1:24" ht="17.25" thickTop="1" thickBot="1" x14ac:dyDescent="0.3">
      <c r="A19" s="3">
        <v>6</v>
      </c>
      <c r="B19" s="3" t="str">
        <f t="shared" si="0"/>
        <v>DEISY BUSTAMANTE</v>
      </c>
      <c r="C19" s="3">
        <f>IF(ISERROR(VLOOKUP(A19,datosestudiantes,3,FALSE)),"",VLOOKUP(A19,datosestudiantes,3,FALSE))</f>
        <v>3.2</v>
      </c>
      <c r="D19" s="3">
        <f>IF(ISERROR(VLOOKUP(A19,datosestudiantes,4,FALSE)),"",VLOOKUP(A19,datosestudiantes,4,FALSE))</f>
        <v>2.4</v>
      </c>
      <c r="E19" s="3">
        <f>IF(ISERROR(VLOOKUP(A19,datosestudiantes,5,FALSE)),"",VLOOKUP(A19,datosestudiantes,5,FALSE))</f>
        <v>3.5</v>
      </c>
      <c r="F19" s="3">
        <f>IF(ISERROR(VLOOKUP(A19,datosestudiantes,6,FALSE)),"",VLOOKUP(A19,datosestudiantes,6,FALSE))</f>
        <v>4.5</v>
      </c>
      <c r="G19" s="3">
        <f>IF(ISERROR(VLOOKUP(A19,datosestudiantes,7,FALSE)),"",VLOOKUP(A19,datosestudiantes,7,FALSE))</f>
        <v>4.5</v>
      </c>
      <c r="H19" s="3">
        <f>IF(ISERROR(VLOOKUP(A19,datosestudiantes,8,FALSE)),"",VLOOKUP(A19,datosestudiantes,8,FALSE))</f>
        <v>5</v>
      </c>
      <c r="I19" s="3">
        <f>IF(ISERROR(VLOOKUP(A19,datosestudiantes,9,FALSE)),"",VLOOKUP(A19,datosestudiantes,9,FALSE))</f>
        <v>2.9</v>
      </c>
      <c r="J19" s="3">
        <f>IF(ISERROR(VLOOKUP(A19,datosestudiantes,10,FALSE)),"",VLOOKUP(A19,datosestudiantes,10,FALSE))</f>
        <v>1</v>
      </c>
      <c r="K19" s="13">
        <f t="shared" si="1"/>
        <v>3.375</v>
      </c>
      <c r="L19" s="13">
        <f t="shared" si="2"/>
        <v>1.0125</v>
      </c>
      <c r="M19" s="24">
        <f>IF(ISERROR(VLOOKUP(A19,datosestudiantes,11,FALSE)),"",VLOOKUP(A19,datosestudiantes,11,FALSE))</f>
        <v>4.9000000000000004</v>
      </c>
      <c r="N19" s="12">
        <f t="shared" si="3"/>
        <v>0.98000000000000009</v>
      </c>
      <c r="O19" s="11">
        <f>IF(ISERROR(VLOOKUP(A19,datosestudiantes,12,FALSE)),"",VLOOKUP(A19,datosestudiantes,12,FALSE))</f>
        <v>4.3</v>
      </c>
      <c r="P19" s="12">
        <f t="shared" si="4"/>
        <v>0.86</v>
      </c>
      <c r="Q19" s="13">
        <f>IF(ISERROR(VLOOKUP(A19,datosestudiantes,13,FALSE)),"",VLOOKUP(A19,datosestudiantes,13,FALSE))</f>
        <v>4.5</v>
      </c>
      <c r="R19" s="12">
        <f t="shared" si="5"/>
        <v>0.45</v>
      </c>
      <c r="S19" s="13">
        <f>IF(ISERROR(VLOOKUP(A19,datosestudiantes,14,FALSE)),"",VLOOKUP(A19,datosestudiantes,14,FALSE))</f>
        <v>5</v>
      </c>
      <c r="T19" s="12">
        <f t="shared" si="6"/>
        <v>0.5</v>
      </c>
      <c r="U19" s="11">
        <f>IF(ISERROR(VLOOKUP(A19,datosestudiantes,15,FALSE)),"",VLOOKUP(A19,datosestudiantes,15,FALSE))</f>
        <v>3.5</v>
      </c>
      <c r="V19" s="12">
        <f t="shared" si="7"/>
        <v>0.35000000000000003</v>
      </c>
      <c r="W19" s="12">
        <f t="shared" si="8"/>
        <v>4.2525000000000004</v>
      </c>
      <c r="X19" s="20" t="str">
        <f t="shared" si="9"/>
        <v>GANA</v>
      </c>
    </row>
    <row r="20" spans="1:24" ht="17.25" thickTop="1" thickBot="1" x14ac:dyDescent="0.3">
      <c r="A20" s="3">
        <v>7</v>
      </c>
      <c r="B20" s="3" t="str">
        <f t="shared" si="0"/>
        <v>DEISY HERRERA</v>
      </c>
      <c r="C20" s="3">
        <f>IF(ISERROR(VLOOKUP(A20,datosestudiantes,3,FALSE)),"",VLOOKUP(A20,datosestudiantes,3,FALSE))</f>
        <v>5</v>
      </c>
      <c r="D20" s="3">
        <f>IF(ISERROR(VLOOKUP(A20,datosestudiantes,4,FALSE)),"",VLOOKUP(A20,datosestudiantes,4,FALSE))</f>
        <v>5</v>
      </c>
      <c r="E20" s="3">
        <f>IF(ISERROR(VLOOKUP(A20,datosestudiantes,5,FALSE)),"",VLOOKUP(A20,datosestudiantes,5,FALSE))</f>
        <v>2.2999999999999998</v>
      </c>
      <c r="F20" s="3">
        <f>IF(ISERROR(VLOOKUP(A20,datosestudiantes,6,FALSE)),"",VLOOKUP(A20,datosestudiantes,6,FALSE))</f>
        <v>5</v>
      </c>
      <c r="G20" s="3">
        <f>IF(ISERROR(VLOOKUP(A20,datosestudiantes,7,FALSE)),"",VLOOKUP(A20,datosestudiantes,7,FALSE))</f>
        <v>3.8</v>
      </c>
      <c r="H20" s="3">
        <f>IF(ISERROR(VLOOKUP(A20,datosestudiantes,8,FALSE)),"",VLOOKUP(A20,datosestudiantes,8,FALSE))</f>
        <v>4.8</v>
      </c>
      <c r="I20" s="3">
        <f>IF(ISERROR(VLOOKUP(A20,datosestudiantes,9,FALSE)),"",VLOOKUP(A20,datosestudiantes,9,FALSE))</f>
        <v>4.5999999999999996</v>
      </c>
      <c r="J20" s="3">
        <f>IF(ISERROR(VLOOKUP(A20,datosestudiantes,10,FALSE)),"",VLOOKUP(A20,datosestudiantes,10,FALSE))</f>
        <v>4.5</v>
      </c>
      <c r="K20" s="13">
        <f t="shared" si="1"/>
        <v>4.375</v>
      </c>
      <c r="L20" s="13">
        <f t="shared" si="2"/>
        <v>1.3125</v>
      </c>
      <c r="M20" s="24">
        <f>IF(ISERROR(VLOOKUP(A20,datosestudiantes,11,FALSE)),"",VLOOKUP(A20,datosestudiantes,11,FALSE))</f>
        <v>2</v>
      </c>
      <c r="N20" s="12">
        <f t="shared" si="3"/>
        <v>0.4</v>
      </c>
      <c r="O20" s="11">
        <f>IF(ISERROR(VLOOKUP(A20,datosestudiantes,12,FALSE)),"",VLOOKUP(A20,datosestudiantes,12,FALSE))</f>
        <v>5</v>
      </c>
      <c r="P20" s="12">
        <f t="shared" si="4"/>
        <v>1</v>
      </c>
      <c r="Q20" s="13">
        <f>IF(ISERROR(VLOOKUP(A20,datosestudiantes,13,FALSE)),"",VLOOKUP(A20,datosestudiantes,13,FALSE))</f>
        <v>3.9</v>
      </c>
      <c r="R20" s="12">
        <f t="shared" si="5"/>
        <v>0.39</v>
      </c>
      <c r="S20" s="13">
        <f>IF(ISERROR(VLOOKUP(A20,datosestudiantes,14,FALSE)),"",VLOOKUP(A20,datosestudiantes,14,FALSE))</f>
        <v>2</v>
      </c>
      <c r="T20" s="12">
        <f t="shared" si="6"/>
        <v>0.2</v>
      </c>
      <c r="U20" s="11">
        <f>IF(ISERROR(VLOOKUP(A20,datosestudiantes,15,FALSE)),"",VLOOKUP(A20,datosestudiantes,15,FALSE))</f>
        <v>4.5</v>
      </c>
      <c r="V20" s="12">
        <f t="shared" si="7"/>
        <v>0.45</v>
      </c>
      <c r="W20" s="12">
        <f t="shared" si="8"/>
        <v>3.7225000000000001</v>
      </c>
      <c r="X20" s="20" t="str">
        <f t="shared" si="9"/>
        <v>GANA</v>
      </c>
    </row>
    <row r="21" spans="1:24" ht="17.25" thickTop="1" thickBot="1" x14ac:dyDescent="0.3">
      <c r="A21" s="3">
        <v>8</v>
      </c>
      <c r="B21" s="3" t="str">
        <f t="shared" si="0"/>
        <v>DIANA VALENCIA</v>
      </c>
      <c r="C21" s="3">
        <f>IF(ISERROR(VLOOKUP(A21,datosestudiantes,3,FALSE)),"",VLOOKUP(A21,datosestudiantes,3,FALSE))</f>
        <v>2.8</v>
      </c>
      <c r="D21" s="3">
        <f>IF(ISERROR(VLOOKUP(A21,datosestudiantes,4,FALSE)),"",VLOOKUP(A21,datosestudiantes,4,FALSE))</f>
        <v>2.2999999999999998</v>
      </c>
      <c r="E21" s="3">
        <f>IF(ISERROR(VLOOKUP(A21,datosestudiantes,5,FALSE)),"",VLOOKUP(A21,datosestudiantes,5,FALSE))</f>
        <v>2.9</v>
      </c>
      <c r="F21" s="3">
        <f>IF(ISERROR(VLOOKUP(A21,datosestudiantes,6,FALSE)),"",VLOOKUP(A21,datosestudiantes,6,FALSE))</f>
        <v>1.9</v>
      </c>
      <c r="G21" s="3">
        <f>IF(ISERROR(VLOOKUP(A21,datosestudiantes,7,FALSE)),"",VLOOKUP(A21,datosestudiantes,7,FALSE))</f>
        <v>0</v>
      </c>
      <c r="H21" s="3">
        <f>IF(ISERROR(VLOOKUP(A21,datosestudiantes,8,FALSE)),"",VLOOKUP(A21,datosestudiantes,8,FALSE))</f>
        <v>1.6</v>
      </c>
      <c r="I21" s="3">
        <f>IF(ISERROR(VLOOKUP(A21,datosestudiantes,9,FALSE)),"",VLOOKUP(A21,datosestudiantes,9,FALSE))</f>
        <v>1</v>
      </c>
      <c r="J21" s="3">
        <f>IF(ISERROR(VLOOKUP(A21,datosestudiantes,10,FALSE)),"",VLOOKUP(A21,datosestudiantes,10,FALSE))</f>
        <v>1.8</v>
      </c>
      <c r="K21" s="13">
        <f t="shared" si="1"/>
        <v>1.7875000000000001</v>
      </c>
      <c r="L21" s="13">
        <f t="shared" si="2"/>
        <v>0.53625</v>
      </c>
      <c r="M21" s="24">
        <f>IF(ISERROR(VLOOKUP(A21,datosestudiantes,11,FALSE)),"",VLOOKUP(A21,datosestudiantes,11,FALSE))</f>
        <v>3</v>
      </c>
      <c r="N21" s="12">
        <f t="shared" si="3"/>
        <v>0.60000000000000009</v>
      </c>
      <c r="O21" s="11">
        <f>IF(ISERROR(VLOOKUP(A21,datosestudiantes,12,FALSE)),"",VLOOKUP(A21,datosestudiantes,12,FALSE))</f>
        <v>3.9</v>
      </c>
      <c r="P21" s="12">
        <f t="shared" si="4"/>
        <v>0.78</v>
      </c>
      <c r="Q21" s="13">
        <f>IF(ISERROR(VLOOKUP(A21,datosestudiantes,13,FALSE)),"",VLOOKUP(A21,datosestudiantes,13,FALSE))</f>
        <v>3</v>
      </c>
      <c r="R21" s="12">
        <f t="shared" si="5"/>
        <v>0.30000000000000004</v>
      </c>
      <c r="S21" s="13">
        <f>IF(ISERROR(VLOOKUP(A21,datosestudiantes,14,FALSE)),"",VLOOKUP(A21,datosestudiantes,14,FALSE))</f>
        <v>3.5</v>
      </c>
      <c r="T21" s="12">
        <f t="shared" si="6"/>
        <v>0.35000000000000003</v>
      </c>
      <c r="U21" s="11">
        <f>IF(ISERROR(VLOOKUP(A21,datosestudiantes,15,FALSE)),"",VLOOKUP(A21,datosestudiantes,15,FALSE))</f>
        <v>4.2</v>
      </c>
      <c r="V21" s="12">
        <f t="shared" si="7"/>
        <v>0.42000000000000004</v>
      </c>
      <c r="W21" s="12">
        <f t="shared" si="8"/>
        <v>2.7862500000000003</v>
      </c>
      <c r="X21" s="20" t="str">
        <f t="shared" si="9"/>
        <v>PIERDE</v>
      </c>
    </row>
    <row r="22" spans="1:24" ht="17.25" thickTop="1" thickBot="1" x14ac:dyDescent="0.3">
      <c r="A22" s="3">
        <v>9</v>
      </c>
      <c r="B22" s="3" t="str">
        <f t="shared" si="0"/>
        <v>DIEGO GONZALEZ</v>
      </c>
      <c r="C22" s="3">
        <f>IF(ISERROR(VLOOKUP(A22,datosestudiantes,3,FALSE)),"",VLOOKUP(A22,datosestudiantes,3,FALSE))</f>
        <v>0</v>
      </c>
      <c r="D22" s="3">
        <f>IF(ISERROR(VLOOKUP(A22,datosestudiantes,4,FALSE)),"",VLOOKUP(A22,datosestudiantes,4,FALSE))</f>
        <v>3.9</v>
      </c>
      <c r="E22" s="3">
        <f>IF(ISERROR(VLOOKUP(A22,datosestudiantes,5,FALSE)),"",VLOOKUP(A22,datosestudiantes,5,FALSE))</f>
        <v>4.2</v>
      </c>
      <c r="F22" s="3">
        <f>IF(ISERROR(VLOOKUP(A22,datosestudiantes,6,FALSE)),"",VLOOKUP(A22,datosestudiantes,6,FALSE))</f>
        <v>4</v>
      </c>
      <c r="G22" s="3">
        <f>IF(ISERROR(VLOOKUP(A22,datosestudiantes,7,FALSE)),"",VLOOKUP(A22,datosestudiantes,7,FALSE))</f>
        <v>1</v>
      </c>
      <c r="H22" s="3">
        <f>IF(ISERROR(VLOOKUP(A22,datosestudiantes,8,FALSE)),"",VLOOKUP(A22,datosestudiantes,8,FALSE))</f>
        <v>5</v>
      </c>
      <c r="I22" s="3">
        <f>IF(ISERROR(VLOOKUP(A22,datosestudiantes,9,FALSE)),"",VLOOKUP(A22,datosestudiantes,9,FALSE))</f>
        <v>3.2</v>
      </c>
      <c r="J22" s="3">
        <f>IF(ISERROR(VLOOKUP(A22,datosestudiantes,10,FALSE)),"",VLOOKUP(A22,datosestudiantes,10,FALSE))</f>
        <v>2.5</v>
      </c>
      <c r="K22" s="13">
        <f t="shared" si="1"/>
        <v>2.9750000000000001</v>
      </c>
      <c r="L22" s="13">
        <f t="shared" si="2"/>
        <v>0.89249999999999996</v>
      </c>
      <c r="M22" s="24">
        <f>IF(ISERROR(VLOOKUP(A22,datosestudiantes,11,FALSE)),"",VLOOKUP(A22,datosestudiantes,11,FALSE))</f>
        <v>2.5</v>
      </c>
      <c r="N22" s="12">
        <f t="shared" si="3"/>
        <v>0.5</v>
      </c>
      <c r="O22" s="11">
        <f>IF(ISERROR(VLOOKUP(A22,datosestudiantes,12,FALSE)),"",VLOOKUP(A22,datosestudiantes,12,FALSE))</f>
        <v>1.3</v>
      </c>
      <c r="P22" s="12">
        <f t="shared" si="4"/>
        <v>0.26</v>
      </c>
      <c r="Q22" s="13">
        <f>IF(ISERROR(VLOOKUP(A22,datosestudiantes,13,FALSE)),"",VLOOKUP(A22,datosestudiantes,13,FALSE))</f>
        <v>3.1</v>
      </c>
      <c r="R22" s="12">
        <f t="shared" si="5"/>
        <v>0.31000000000000005</v>
      </c>
      <c r="S22" s="13">
        <f>IF(ISERROR(VLOOKUP(A22,datosestudiantes,14,FALSE)),"",VLOOKUP(A22,datosestudiantes,14,FALSE))</f>
        <v>2.2999999999999998</v>
      </c>
      <c r="T22" s="12">
        <f t="shared" si="6"/>
        <v>0.22999999999999998</v>
      </c>
      <c r="U22" s="11">
        <f>IF(ISERROR(VLOOKUP(A22,datosestudiantes,15,FALSE)),"",VLOOKUP(A22,datosestudiantes,15,FALSE))</f>
        <v>2.2000000000000002</v>
      </c>
      <c r="V22" s="12">
        <f t="shared" si="7"/>
        <v>0.22000000000000003</v>
      </c>
      <c r="W22" s="12">
        <f t="shared" si="8"/>
        <v>2.6425000000000001</v>
      </c>
      <c r="X22" s="20" t="str">
        <f t="shared" si="9"/>
        <v>PIERDE</v>
      </c>
    </row>
    <row r="23" spans="1:24" ht="17.25" thickTop="1" thickBot="1" x14ac:dyDescent="0.3">
      <c r="A23" s="3">
        <v>10</v>
      </c>
      <c r="B23" s="3" t="str">
        <f t="shared" si="0"/>
        <v>ELEANY TRUJILLO</v>
      </c>
      <c r="C23" s="3">
        <f>IF(ISERROR(VLOOKUP(A23,datosestudiantes,3,FALSE)),"",VLOOKUP(A23,datosestudiantes,3,FALSE))</f>
        <v>3</v>
      </c>
      <c r="D23" s="3">
        <f>IF(ISERROR(VLOOKUP(A23,datosestudiantes,4,FALSE)),"",VLOOKUP(A23,datosestudiantes,4,FALSE))</f>
        <v>4.9000000000000004</v>
      </c>
      <c r="E23" s="3">
        <f>IF(ISERROR(VLOOKUP(A23,datosestudiantes,5,FALSE)),"",VLOOKUP(A23,datosestudiantes,5,FALSE))</f>
        <v>4.5</v>
      </c>
      <c r="F23" s="3">
        <f>IF(ISERROR(VLOOKUP(A23,datosestudiantes,6,FALSE)),"",VLOOKUP(A23,datosestudiantes,6,FALSE))</f>
        <v>5</v>
      </c>
      <c r="G23" s="3">
        <f>IF(ISERROR(VLOOKUP(A23,datosestudiantes,7,FALSE)),"",VLOOKUP(A23,datosestudiantes,7,FALSE))</f>
        <v>3.5</v>
      </c>
      <c r="H23" s="3">
        <f>IF(ISERROR(VLOOKUP(A23,datosestudiantes,8,FALSE)),"",VLOOKUP(A23,datosestudiantes,8,FALSE))</f>
        <v>4.3</v>
      </c>
      <c r="I23" s="3">
        <f>IF(ISERROR(VLOOKUP(A23,datosestudiantes,9,FALSE)),"",VLOOKUP(A23,datosestudiantes,9,FALSE))</f>
        <v>5</v>
      </c>
      <c r="J23" s="3">
        <f>IF(ISERROR(VLOOKUP(A23,datosestudiantes,10,FALSE)),"",VLOOKUP(A23,datosestudiantes,10,FALSE))</f>
        <v>4.8</v>
      </c>
      <c r="K23" s="13">
        <f t="shared" si="1"/>
        <v>4.375</v>
      </c>
      <c r="L23" s="13">
        <f t="shared" si="2"/>
        <v>1.3125</v>
      </c>
      <c r="M23" s="24">
        <f>IF(ISERROR(VLOOKUP(A23,datosestudiantes,11,FALSE)),"",VLOOKUP(A23,datosestudiantes,11,FALSE))</f>
        <v>3.8</v>
      </c>
      <c r="N23" s="12">
        <f t="shared" si="3"/>
        <v>0.76</v>
      </c>
      <c r="O23" s="11">
        <f>IF(ISERROR(VLOOKUP(A23,datosestudiantes,12,FALSE)),"",VLOOKUP(A23,datosestudiantes,12,FALSE))</f>
        <v>5</v>
      </c>
      <c r="P23" s="12">
        <f t="shared" si="4"/>
        <v>1</v>
      </c>
      <c r="Q23" s="13">
        <f>IF(ISERROR(VLOOKUP(A23,datosestudiantes,13,FALSE)),"",VLOOKUP(A23,datosestudiantes,13,FALSE))</f>
        <v>5</v>
      </c>
      <c r="R23" s="12">
        <f t="shared" si="5"/>
        <v>0.5</v>
      </c>
      <c r="S23" s="13">
        <f>IF(ISERROR(VLOOKUP(A23,datosestudiantes,14,FALSE)),"",VLOOKUP(A23,datosestudiantes,14,FALSE))</f>
        <v>4.8</v>
      </c>
      <c r="T23" s="12">
        <f t="shared" si="6"/>
        <v>0.48</v>
      </c>
      <c r="U23" s="11">
        <f>IF(ISERROR(VLOOKUP(A23,datosestudiantes,15,FALSE)),"",VLOOKUP(A23,datosestudiantes,15,FALSE))</f>
        <v>4.5</v>
      </c>
      <c r="V23" s="12">
        <f t="shared" si="7"/>
        <v>0.45</v>
      </c>
      <c r="W23" s="12">
        <f t="shared" si="8"/>
        <v>4.3525</v>
      </c>
      <c r="X23" s="20" t="str">
        <f t="shared" si="9"/>
        <v>GANA</v>
      </c>
    </row>
    <row r="24" spans="1:24" ht="17.25" thickTop="1" thickBot="1" x14ac:dyDescent="0.3">
      <c r="A24" s="3">
        <v>11</v>
      </c>
      <c r="B24" s="3" t="str">
        <f t="shared" si="0"/>
        <v>FREDY MONTES</v>
      </c>
      <c r="C24" s="3">
        <f>IF(ISERROR(VLOOKUP(A24,datosestudiantes,3,FALSE)),"",VLOOKUP(A24,datosestudiantes,3,FALSE))</f>
        <v>0.9</v>
      </c>
      <c r="D24" s="3">
        <f>IF(ISERROR(VLOOKUP(A24,datosestudiantes,4,FALSE)),"",VLOOKUP(A24,datosestudiantes,4,FALSE))</f>
        <v>4.8</v>
      </c>
      <c r="E24" s="3">
        <f>IF(ISERROR(VLOOKUP(A24,datosestudiantes,5,FALSE)),"",VLOOKUP(A24,datosestudiantes,5,FALSE))</f>
        <v>4.9000000000000004</v>
      </c>
      <c r="F24" s="3">
        <f>IF(ISERROR(VLOOKUP(A24,datosestudiantes,6,FALSE)),"",VLOOKUP(A24,datosestudiantes,6,FALSE))</f>
        <v>3.6</v>
      </c>
      <c r="G24" s="3">
        <f>IF(ISERROR(VLOOKUP(A24,datosestudiantes,7,FALSE)),"",VLOOKUP(A24,datosestudiantes,7,FALSE))</f>
        <v>5</v>
      </c>
      <c r="H24" s="3">
        <f>IF(ISERROR(VLOOKUP(A24,datosestudiantes,8,FALSE)),"",VLOOKUP(A24,datosestudiantes,8,FALSE))</f>
        <v>3.5</v>
      </c>
      <c r="I24" s="3">
        <f>IF(ISERROR(VLOOKUP(A24,datosestudiantes,9,FALSE)),"",VLOOKUP(A24,datosestudiantes,9,FALSE))</f>
        <v>4.8</v>
      </c>
      <c r="J24" s="3">
        <f>IF(ISERROR(VLOOKUP(A24,datosestudiantes,10,FALSE)),"",VLOOKUP(A24,datosestudiantes,10,FALSE))</f>
        <v>4.5999999999999996</v>
      </c>
      <c r="K24" s="13">
        <f t="shared" si="1"/>
        <v>4.0125000000000002</v>
      </c>
      <c r="L24" s="13">
        <f t="shared" si="2"/>
        <v>1.2037500000000001</v>
      </c>
      <c r="M24" s="24">
        <f>IF(ISERROR(VLOOKUP(A24,datosestudiantes,11,FALSE)),"",VLOOKUP(A24,datosestudiantes,11,FALSE))</f>
        <v>4.5</v>
      </c>
      <c r="N24" s="12">
        <f t="shared" si="3"/>
        <v>0.9</v>
      </c>
      <c r="O24" s="11">
        <f>IF(ISERROR(VLOOKUP(A24,datosestudiantes,12,FALSE)),"",VLOOKUP(A24,datosestudiantes,12,FALSE))</f>
        <v>5</v>
      </c>
      <c r="P24" s="12">
        <f t="shared" si="4"/>
        <v>1</v>
      </c>
      <c r="Q24" s="13">
        <f>IF(ISERROR(VLOOKUP(A24,datosestudiantes,13,FALSE)),"",VLOOKUP(A24,datosestudiantes,13,FALSE))</f>
        <v>4.3</v>
      </c>
      <c r="R24" s="12">
        <f t="shared" si="5"/>
        <v>0.43</v>
      </c>
      <c r="S24" s="13">
        <f>IF(ISERROR(VLOOKUP(A24,datosestudiantes,14,FALSE)),"",VLOOKUP(A24,datosestudiantes,14,FALSE))</f>
        <v>4.5999999999999996</v>
      </c>
      <c r="T24" s="12">
        <f t="shared" si="6"/>
        <v>0.45999999999999996</v>
      </c>
      <c r="U24" s="11">
        <f>IF(ISERROR(VLOOKUP(A24,datosestudiantes,15,FALSE)),"",VLOOKUP(A24,datosestudiantes,15,FALSE))</f>
        <v>3</v>
      </c>
      <c r="V24" s="12">
        <f t="shared" si="7"/>
        <v>0.30000000000000004</v>
      </c>
      <c r="W24" s="12">
        <f t="shared" si="8"/>
        <v>4.4237500000000001</v>
      </c>
      <c r="X24" s="20" t="str">
        <f t="shared" si="9"/>
        <v>GANA</v>
      </c>
    </row>
    <row r="25" spans="1:24" ht="17.25" thickTop="1" thickBot="1" x14ac:dyDescent="0.3">
      <c r="A25" s="3">
        <v>12</v>
      </c>
      <c r="B25" s="3" t="str">
        <f t="shared" si="0"/>
        <v>JHON TOBON</v>
      </c>
      <c r="C25" s="3">
        <f>IF(ISERROR(VLOOKUP(A25,datosestudiantes,3,FALSE)),"",VLOOKUP(A25,datosestudiantes,3,FALSE))</f>
        <v>1.2</v>
      </c>
      <c r="D25" s="3">
        <f>IF(ISERROR(VLOOKUP(A25,datosestudiantes,4,FALSE)),"",VLOOKUP(A25,datosestudiantes,4,FALSE))</f>
        <v>2.6</v>
      </c>
      <c r="E25" s="3">
        <f>IF(ISERROR(VLOOKUP(A25,datosestudiantes,5,FALSE)),"",VLOOKUP(A25,datosestudiantes,5,FALSE))</f>
        <v>5</v>
      </c>
      <c r="F25" s="3">
        <f>IF(ISERROR(VLOOKUP(A25,datosestudiantes,6,FALSE)),"",VLOOKUP(A25,datosestudiantes,6,FALSE))</f>
        <v>4.5</v>
      </c>
      <c r="G25" s="3">
        <f>IF(ISERROR(VLOOKUP(A25,datosestudiantes,7,FALSE)),"",VLOOKUP(A25,datosestudiantes,7,FALSE))</f>
        <v>5</v>
      </c>
      <c r="H25" s="3">
        <f>IF(ISERROR(VLOOKUP(A25,datosestudiantes,8,FALSE)),"",VLOOKUP(A25,datosestudiantes,8,FALSE))</f>
        <v>4.0999999999999996</v>
      </c>
      <c r="I25" s="3">
        <f>IF(ISERROR(VLOOKUP(A25,datosestudiantes,9,FALSE)),"",VLOOKUP(A25,datosestudiantes,9,FALSE))</f>
        <v>3.8</v>
      </c>
      <c r="J25" s="3">
        <f>IF(ISERROR(VLOOKUP(A25,datosestudiantes,10,FALSE)),"",VLOOKUP(A25,datosestudiantes,10,FALSE))</f>
        <v>2.2000000000000002</v>
      </c>
      <c r="K25" s="13">
        <f t="shared" si="1"/>
        <v>3.55</v>
      </c>
      <c r="L25" s="13">
        <f t="shared" si="2"/>
        <v>1.0649999999999999</v>
      </c>
      <c r="M25" s="24">
        <f>IF(ISERROR(VLOOKUP(A25,datosestudiantes,11,FALSE)),"",VLOOKUP(A25,datosestudiantes,11,FALSE))</f>
        <v>4.5</v>
      </c>
      <c r="N25" s="12">
        <f t="shared" si="3"/>
        <v>0.9</v>
      </c>
      <c r="O25" s="11">
        <f>IF(ISERROR(VLOOKUP(A25,datosestudiantes,12,FALSE)),"",VLOOKUP(A25,datosestudiantes,12,FALSE))</f>
        <v>4</v>
      </c>
      <c r="P25" s="12">
        <f t="shared" si="4"/>
        <v>0.8</v>
      </c>
      <c r="Q25" s="13">
        <f>IF(ISERROR(VLOOKUP(A25,datosestudiantes,13,FALSE)),"",VLOOKUP(A25,datosestudiantes,13,FALSE))</f>
        <v>3.5</v>
      </c>
      <c r="R25" s="12">
        <f t="shared" si="5"/>
        <v>0.35000000000000003</v>
      </c>
      <c r="S25" s="13">
        <f>IF(ISERROR(VLOOKUP(A25,datosestudiantes,14,FALSE)),"",VLOOKUP(A25,datosestudiantes,14,FALSE))</f>
        <v>4.8</v>
      </c>
      <c r="T25" s="12">
        <f t="shared" si="6"/>
        <v>0.48</v>
      </c>
      <c r="U25" s="11">
        <f>IF(ISERROR(VLOOKUP(A25,datosestudiantes,15,FALSE)),"",VLOOKUP(A25,datosestudiantes,15,FALSE))</f>
        <v>4.3</v>
      </c>
      <c r="V25" s="12">
        <f t="shared" si="7"/>
        <v>0.43</v>
      </c>
      <c r="W25" s="12">
        <f t="shared" si="8"/>
        <v>4.0449999999999999</v>
      </c>
      <c r="X25" s="20" t="str">
        <f t="shared" si="9"/>
        <v>GANA</v>
      </c>
    </row>
    <row r="26" spans="1:24" ht="17.25" thickTop="1" thickBot="1" x14ac:dyDescent="0.3">
      <c r="A26" s="3">
        <v>13</v>
      </c>
      <c r="B26" s="3" t="str">
        <f t="shared" si="0"/>
        <v>JOSE CIFUENTES</v>
      </c>
      <c r="C26" s="3">
        <f>IF(ISERROR(VLOOKUP(A26,datosestudiantes,3,FALSE)),"",VLOOKUP(A26,datosestudiantes,3,FALSE))</f>
        <v>5</v>
      </c>
      <c r="D26" s="3">
        <f>IF(ISERROR(VLOOKUP(A26,datosestudiantes,4,FALSE)),"",VLOOKUP(A26,datosestudiantes,4,FALSE))</f>
        <v>5</v>
      </c>
      <c r="E26" s="3">
        <f>IF(ISERROR(VLOOKUP(A26,datosestudiantes,5,FALSE)),"",VLOOKUP(A26,datosestudiantes,5,FALSE))</f>
        <v>5</v>
      </c>
      <c r="F26" s="3">
        <f>IF(ISERROR(VLOOKUP(A26,datosestudiantes,6,FALSE)),"",VLOOKUP(A26,datosestudiantes,6,FALSE))</f>
        <v>2.9</v>
      </c>
      <c r="G26" s="3">
        <f>IF(ISERROR(VLOOKUP(A26,datosestudiantes,7,FALSE)),"",VLOOKUP(A26,datosestudiantes,7,FALSE))</f>
        <v>5</v>
      </c>
      <c r="H26" s="3">
        <f>IF(ISERROR(VLOOKUP(A26,datosestudiantes,8,FALSE)),"",VLOOKUP(A26,datosestudiantes,8,FALSE))</f>
        <v>3.8</v>
      </c>
      <c r="I26" s="3">
        <f>IF(ISERROR(VLOOKUP(A26,datosestudiantes,9,FALSE)),"",VLOOKUP(A26,datosestudiantes,9,FALSE))</f>
        <v>4.2</v>
      </c>
      <c r="J26" s="3">
        <f>IF(ISERROR(VLOOKUP(A26,datosestudiantes,10,FALSE)),"",VLOOKUP(A26,datosestudiantes,10,FALSE))</f>
        <v>4</v>
      </c>
      <c r="K26" s="13">
        <f t="shared" si="1"/>
        <v>4.3624999999999998</v>
      </c>
      <c r="L26" s="13">
        <f t="shared" si="2"/>
        <v>1.3087499999999999</v>
      </c>
      <c r="M26" s="24">
        <f>IF(ISERROR(VLOOKUP(A26,datosestudiantes,11,FALSE)),"",VLOOKUP(A26,datosestudiantes,11,FALSE))</f>
        <v>4.5</v>
      </c>
      <c r="N26" s="12">
        <f t="shared" si="3"/>
        <v>0.9</v>
      </c>
      <c r="O26" s="11">
        <f>IF(ISERROR(VLOOKUP(A26,datosestudiantes,12,FALSE)),"",VLOOKUP(A26,datosestudiantes,12,FALSE))</f>
        <v>4</v>
      </c>
      <c r="P26" s="12">
        <f t="shared" si="4"/>
        <v>0.8</v>
      </c>
      <c r="Q26" s="13">
        <f>IF(ISERROR(VLOOKUP(A26,datosestudiantes,13,FALSE)),"",VLOOKUP(A26,datosestudiantes,13,FALSE))</f>
        <v>4.0999999999999996</v>
      </c>
      <c r="R26" s="12">
        <f t="shared" si="5"/>
        <v>0.41</v>
      </c>
      <c r="S26" s="13">
        <f>IF(ISERROR(VLOOKUP(A26,datosestudiantes,14,FALSE)),"",VLOOKUP(A26,datosestudiantes,14,FALSE))</f>
        <v>3.1</v>
      </c>
      <c r="T26" s="12">
        <f t="shared" si="6"/>
        <v>0.31000000000000005</v>
      </c>
      <c r="U26" s="11">
        <f>IF(ISERROR(VLOOKUP(A26,datosestudiantes,15,FALSE)),"",VLOOKUP(A26,datosestudiantes,15,FALSE))</f>
        <v>4.5</v>
      </c>
      <c r="V26" s="12">
        <f t="shared" si="7"/>
        <v>0.45</v>
      </c>
      <c r="W26" s="12">
        <f t="shared" si="8"/>
        <v>4.0287500000000005</v>
      </c>
      <c r="X26" s="20" t="str">
        <f t="shared" si="9"/>
        <v>GANA</v>
      </c>
    </row>
    <row r="27" spans="1:24" ht="17.25" thickTop="1" thickBot="1" x14ac:dyDescent="0.3">
      <c r="A27" s="3">
        <v>14</v>
      </c>
      <c r="B27" s="3" t="str">
        <f t="shared" si="0"/>
        <v>JOSE DAVID VERGARA</v>
      </c>
      <c r="C27" s="3">
        <f>IF(ISERROR(VLOOKUP(A27,datosestudiantes,3,FALSE)),"",VLOOKUP(A27,datosestudiantes,3,FALSE))</f>
        <v>5</v>
      </c>
      <c r="D27" s="3">
        <f>IF(ISERROR(VLOOKUP(A27,datosestudiantes,4,FALSE)),"",VLOOKUP(A27,datosestudiantes,4,FALSE))</f>
        <v>4.5</v>
      </c>
      <c r="E27" s="3">
        <f>IF(ISERROR(VLOOKUP(A27,datosestudiantes,5,FALSE)),"",VLOOKUP(A27,datosestudiantes,5,FALSE))</f>
        <v>5</v>
      </c>
      <c r="F27" s="3">
        <f>IF(ISERROR(VLOOKUP(A27,datosestudiantes,6,FALSE)),"",VLOOKUP(A27,datosestudiantes,6,FALSE))</f>
        <v>3.2</v>
      </c>
      <c r="G27" s="3">
        <f>IF(ISERROR(VLOOKUP(A27,datosestudiantes,7,FALSE)),"",VLOOKUP(A27,datosestudiantes,7,FALSE))</f>
        <v>4.5</v>
      </c>
      <c r="H27" s="3">
        <f>IF(ISERROR(VLOOKUP(A27,datosestudiantes,8,FALSE)),"",VLOOKUP(A27,datosestudiantes,8,FALSE))</f>
        <v>4</v>
      </c>
      <c r="I27" s="3">
        <f>IF(ISERROR(VLOOKUP(A27,datosestudiantes,9,FALSE)),"",VLOOKUP(A27,datosestudiantes,9,FALSE))</f>
        <v>4.8</v>
      </c>
      <c r="J27" s="3">
        <f>IF(ISERROR(VLOOKUP(A27,datosestudiantes,10,FALSE)),"",VLOOKUP(A27,datosestudiantes,10,FALSE))</f>
        <v>5</v>
      </c>
      <c r="K27" s="13">
        <f t="shared" si="1"/>
        <v>4.5</v>
      </c>
      <c r="L27" s="13">
        <f t="shared" si="2"/>
        <v>1.3499999999999999</v>
      </c>
      <c r="M27" s="24">
        <f>IF(ISERROR(VLOOKUP(A27,datosestudiantes,11,FALSE)),"",VLOOKUP(A27,datosestudiantes,11,FALSE))</f>
        <v>3.9</v>
      </c>
      <c r="N27" s="12">
        <f t="shared" si="3"/>
        <v>0.78</v>
      </c>
      <c r="O27" s="11">
        <f>IF(ISERROR(VLOOKUP(A27,datosestudiantes,12,FALSE)),"",VLOOKUP(A27,datosestudiantes,12,FALSE))</f>
        <v>3.6</v>
      </c>
      <c r="P27" s="12">
        <f t="shared" si="4"/>
        <v>0.72000000000000008</v>
      </c>
      <c r="Q27" s="13">
        <f>IF(ISERROR(VLOOKUP(A27,datosestudiantes,13,FALSE)),"",VLOOKUP(A27,datosestudiantes,13,FALSE))</f>
        <v>3.8</v>
      </c>
      <c r="R27" s="12">
        <f t="shared" si="5"/>
        <v>0.38</v>
      </c>
      <c r="S27" s="13">
        <f>IF(ISERROR(VLOOKUP(A27,datosestudiantes,14,FALSE)),"",VLOOKUP(A27,datosestudiantes,14,FALSE))</f>
        <v>5</v>
      </c>
      <c r="T27" s="12">
        <f t="shared" si="6"/>
        <v>0.5</v>
      </c>
      <c r="U27" s="11">
        <f>IF(ISERROR(VLOOKUP(A27,datosestudiantes,15,FALSE)),"",VLOOKUP(A27,datosestudiantes,15,FALSE))</f>
        <v>3</v>
      </c>
      <c r="V27" s="12">
        <f t="shared" si="7"/>
        <v>0.30000000000000004</v>
      </c>
      <c r="W27" s="12">
        <f t="shared" si="8"/>
        <v>4.13</v>
      </c>
      <c r="X27" s="20" t="str">
        <f t="shared" si="9"/>
        <v>GANA</v>
      </c>
    </row>
    <row r="28" spans="1:24" ht="17.25" thickTop="1" thickBot="1" x14ac:dyDescent="0.3">
      <c r="A28" s="3">
        <v>15</v>
      </c>
      <c r="B28" s="3" t="str">
        <f t="shared" si="0"/>
        <v>LAURA GONZALEZ</v>
      </c>
      <c r="C28" s="3">
        <f>IF(ISERROR(VLOOKUP(A28,datosestudiantes,3,FALSE)),"",VLOOKUP(A28,datosestudiantes,3,FALSE))</f>
        <v>5</v>
      </c>
      <c r="D28" s="3">
        <f>IF(ISERROR(VLOOKUP(A28,datosestudiantes,4,FALSE)),"",VLOOKUP(A28,datosestudiantes,4,FALSE))</f>
        <v>4.2</v>
      </c>
      <c r="E28" s="3">
        <f>IF(ISERROR(VLOOKUP(A28,datosestudiantes,5,FALSE)),"",VLOOKUP(A28,datosestudiantes,5,FALSE))</f>
        <v>4.5</v>
      </c>
      <c r="F28" s="3">
        <f>IF(ISERROR(VLOOKUP(A28,datosestudiantes,6,FALSE)),"",VLOOKUP(A28,datosestudiantes,6,FALSE))</f>
        <v>2.5</v>
      </c>
      <c r="G28" s="3">
        <f>IF(ISERROR(VLOOKUP(A28,datosestudiantes,7,FALSE)),"",VLOOKUP(A28,datosestudiantes,7,FALSE))</f>
        <v>5</v>
      </c>
      <c r="H28" s="3">
        <f>IF(ISERROR(VLOOKUP(A28,datosestudiantes,8,FALSE)),"",VLOOKUP(A28,datosestudiantes,8,FALSE))</f>
        <v>3.9</v>
      </c>
      <c r="I28" s="3">
        <f>IF(ISERROR(VLOOKUP(A28,datosestudiantes,9,FALSE)),"",VLOOKUP(A28,datosestudiantes,9,FALSE))</f>
        <v>5</v>
      </c>
      <c r="J28" s="3">
        <f>IF(ISERROR(VLOOKUP(A28,datosestudiantes,10,FALSE)),"",VLOOKUP(A28,datosestudiantes,10,FALSE))</f>
        <v>4.8</v>
      </c>
      <c r="K28" s="13">
        <f t="shared" si="1"/>
        <v>4.3624999999999998</v>
      </c>
      <c r="L28" s="13">
        <f t="shared" si="2"/>
        <v>1.3087499999999999</v>
      </c>
      <c r="M28" s="24">
        <f>IF(ISERROR(VLOOKUP(A28,datosestudiantes,11,FALSE)),"",VLOOKUP(A28,datosestudiantes,11,FALSE))</f>
        <v>0</v>
      </c>
      <c r="N28" s="12">
        <f t="shared" si="3"/>
        <v>0</v>
      </c>
      <c r="O28" s="11">
        <f>IF(ISERROR(VLOOKUP(A28,datosestudiantes,12,FALSE)),"",VLOOKUP(A28,datosestudiantes,12,FALSE))</f>
        <v>3.1</v>
      </c>
      <c r="P28" s="12">
        <f t="shared" si="4"/>
        <v>0.62000000000000011</v>
      </c>
      <c r="Q28" s="13">
        <f>IF(ISERROR(VLOOKUP(A28,datosestudiantes,13,FALSE)),"",VLOOKUP(A28,datosestudiantes,13,FALSE))</f>
        <v>4</v>
      </c>
      <c r="R28" s="12">
        <f t="shared" si="5"/>
        <v>0.4</v>
      </c>
      <c r="S28" s="13">
        <f>IF(ISERROR(VLOOKUP(A28,datosestudiantes,14,FALSE)),"",VLOOKUP(A28,datosestudiantes,14,FALSE))</f>
        <v>4.3</v>
      </c>
      <c r="T28" s="12">
        <f t="shared" si="6"/>
        <v>0.43</v>
      </c>
      <c r="U28" s="11">
        <f>IF(ISERROR(VLOOKUP(A28,datosestudiantes,15,FALSE)),"",VLOOKUP(A28,datosestudiantes,15,FALSE))</f>
        <v>4</v>
      </c>
      <c r="V28" s="12">
        <f t="shared" si="7"/>
        <v>0.4</v>
      </c>
      <c r="W28" s="12">
        <f t="shared" si="8"/>
        <v>3.1087500000000001</v>
      </c>
      <c r="X28" s="20" t="str">
        <f t="shared" si="9"/>
        <v>GANA</v>
      </c>
    </row>
    <row r="29" spans="1:24" ht="17.25" thickTop="1" thickBot="1" x14ac:dyDescent="0.3">
      <c r="A29" s="3">
        <v>16</v>
      </c>
      <c r="B29" s="3" t="str">
        <f t="shared" si="0"/>
        <v>LINA JARAMILLO</v>
      </c>
      <c r="C29" s="3">
        <f>IF(ISERROR(VLOOKUP(A29,datosestudiantes,3,FALSE)),"",VLOOKUP(A29,datosestudiantes,3,FALSE))</f>
        <v>4.9000000000000004</v>
      </c>
      <c r="D29" s="3">
        <f>IF(ISERROR(VLOOKUP(A29,datosestudiantes,4,FALSE)),"",VLOOKUP(A29,datosestudiantes,4,FALSE))</f>
        <v>3.2</v>
      </c>
      <c r="E29" s="3">
        <f>IF(ISERROR(VLOOKUP(A29,datosestudiantes,5,FALSE)),"",VLOOKUP(A29,datosestudiantes,5,FALSE))</f>
        <v>4.9000000000000004</v>
      </c>
      <c r="F29" s="3">
        <f>IF(ISERROR(VLOOKUP(A29,datosestudiantes,6,FALSE)),"",VLOOKUP(A29,datosestudiantes,6,FALSE))</f>
        <v>3.5</v>
      </c>
      <c r="G29" s="3">
        <f>IF(ISERROR(VLOOKUP(A29,datosestudiantes,7,FALSE)),"",VLOOKUP(A29,datosestudiantes,7,FALSE))</f>
        <v>3.9</v>
      </c>
      <c r="H29" s="3">
        <f>IF(ISERROR(VLOOKUP(A29,datosestudiantes,8,FALSE)),"",VLOOKUP(A29,datosestudiantes,8,FALSE))</f>
        <v>4.5</v>
      </c>
      <c r="I29" s="3">
        <f>IF(ISERROR(VLOOKUP(A29,datosestudiantes,9,FALSE)),"",VLOOKUP(A29,datosestudiantes,9,FALSE))</f>
        <v>3.5</v>
      </c>
      <c r="J29" s="3">
        <f>IF(ISERROR(VLOOKUP(A29,datosestudiantes,10,FALSE)),"",VLOOKUP(A29,datosestudiantes,10,FALSE))</f>
        <v>4.5</v>
      </c>
      <c r="K29" s="13">
        <f t="shared" si="1"/>
        <v>4.1124999999999998</v>
      </c>
      <c r="L29" s="13">
        <f t="shared" si="2"/>
        <v>1.2337499999999999</v>
      </c>
      <c r="M29" s="24">
        <f>IF(ISERROR(VLOOKUP(A29,datosestudiantes,11,FALSE)),"",VLOOKUP(A29,datosestudiantes,11,FALSE))</f>
        <v>4.8</v>
      </c>
      <c r="N29" s="12">
        <f t="shared" si="3"/>
        <v>0.96</v>
      </c>
      <c r="O29" s="11">
        <f>IF(ISERROR(VLOOKUP(A29,datosestudiantes,12,FALSE)),"",VLOOKUP(A29,datosestudiantes,12,FALSE))</f>
        <v>3.7</v>
      </c>
      <c r="P29" s="12">
        <f t="shared" si="4"/>
        <v>0.7400000000000001</v>
      </c>
      <c r="Q29" s="13">
        <f>IF(ISERROR(VLOOKUP(A29,datosestudiantes,13,FALSE)),"",VLOOKUP(A29,datosestudiantes,13,FALSE))</f>
        <v>3.9</v>
      </c>
      <c r="R29" s="12">
        <f t="shared" si="5"/>
        <v>0.39</v>
      </c>
      <c r="S29" s="13">
        <f>IF(ISERROR(VLOOKUP(A29,datosestudiantes,14,FALSE)),"",VLOOKUP(A29,datosestudiantes,14,FALSE))</f>
        <v>3.5</v>
      </c>
      <c r="T29" s="12">
        <f t="shared" si="6"/>
        <v>0.35000000000000003</v>
      </c>
      <c r="U29" s="11">
        <f>IF(ISERROR(VLOOKUP(A29,datosestudiantes,15,FALSE)),"",VLOOKUP(A29,datosestudiantes,15,FALSE))</f>
        <v>3.5</v>
      </c>
      <c r="V29" s="12">
        <f t="shared" si="7"/>
        <v>0.35000000000000003</v>
      </c>
      <c r="W29" s="12">
        <f t="shared" si="8"/>
        <v>4.1237500000000002</v>
      </c>
      <c r="X29" s="20" t="str">
        <f t="shared" si="9"/>
        <v>GANA</v>
      </c>
    </row>
    <row r="30" spans="1:24" ht="17.25" thickTop="1" thickBot="1" x14ac:dyDescent="0.3">
      <c r="A30" s="3">
        <v>17</v>
      </c>
      <c r="B30" s="3" t="str">
        <f t="shared" si="0"/>
        <v>OSMAIRA VELEZ</v>
      </c>
      <c r="C30" s="3">
        <f>IF(ISERROR(VLOOKUP(A30,datosestudiantes,3,FALSE)),"",VLOOKUP(A30,datosestudiantes,3,FALSE))</f>
        <v>3.9</v>
      </c>
      <c r="D30" s="3">
        <f>IF(ISERROR(VLOOKUP(A30,datosestudiantes,4,FALSE)),"",VLOOKUP(A30,datosestudiantes,4,FALSE))</f>
        <v>5</v>
      </c>
      <c r="E30" s="3">
        <f>IF(ISERROR(VLOOKUP(A30,datosestudiantes,5,FALSE)),"",VLOOKUP(A30,datosestudiantes,5,FALSE))</f>
        <v>4.8</v>
      </c>
      <c r="F30" s="3">
        <f>IF(ISERROR(VLOOKUP(A30,datosestudiantes,6,FALSE)),"",VLOOKUP(A30,datosestudiantes,6,FALSE))</f>
        <v>4</v>
      </c>
      <c r="G30" s="3">
        <f>IF(ISERROR(VLOOKUP(A30,datosestudiantes,7,FALSE)),"",VLOOKUP(A30,datosestudiantes,7,FALSE))</f>
        <v>5</v>
      </c>
      <c r="H30" s="3">
        <f>IF(ISERROR(VLOOKUP(A30,datosestudiantes,8,FALSE)),"",VLOOKUP(A30,datosestudiantes,8,FALSE))</f>
        <v>5</v>
      </c>
      <c r="I30" s="3">
        <f>IF(ISERROR(VLOOKUP(A30,datosestudiantes,9,FALSE)),"",VLOOKUP(A30,datosestudiantes,9,FALSE))</f>
        <v>2.2999999999999998</v>
      </c>
      <c r="J30" s="3">
        <f>IF(ISERROR(VLOOKUP(A30,datosestudiantes,10,FALSE)),"",VLOOKUP(A30,datosestudiantes,10,FALSE))</f>
        <v>5</v>
      </c>
      <c r="K30" s="13">
        <f t="shared" si="1"/>
        <v>4.375</v>
      </c>
      <c r="L30" s="13">
        <f t="shared" si="2"/>
        <v>1.3125</v>
      </c>
      <c r="M30" s="24">
        <f>IF(ISERROR(VLOOKUP(A30,datosestudiantes,11,FALSE)),"",VLOOKUP(A30,datosestudiantes,11,FALSE))</f>
        <v>3.7</v>
      </c>
      <c r="N30" s="12">
        <f t="shared" si="3"/>
        <v>0.7400000000000001</v>
      </c>
      <c r="O30" s="11">
        <f>IF(ISERROR(VLOOKUP(A30,datosestudiantes,12,FALSE)),"",VLOOKUP(A30,datosestudiantes,12,FALSE))</f>
        <v>4.5</v>
      </c>
      <c r="P30" s="12">
        <f t="shared" si="4"/>
        <v>0.9</v>
      </c>
      <c r="Q30" s="13">
        <f>IF(ISERROR(VLOOKUP(A30,datosestudiantes,13,FALSE)),"",VLOOKUP(A30,datosestudiantes,13,FALSE))</f>
        <v>4.5</v>
      </c>
      <c r="R30" s="12">
        <f t="shared" si="5"/>
        <v>0.45</v>
      </c>
      <c r="S30" s="13">
        <f>IF(ISERROR(VLOOKUP(A30,datosestudiantes,14,FALSE)),"",VLOOKUP(A30,datosestudiantes,14,FALSE))</f>
        <v>4.0999999999999996</v>
      </c>
      <c r="T30" s="12">
        <f t="shared" si="6"/>
        <v>0.41</v>
      </c>
      <c r="U30" s="11">
        <f>IF(ISERROR(VLOOKUP(A30,datosestudiantes,15,FALSE)),"",VLOOKUP(A30,datosestudiantes,15,FALSE))</f>
        <v>4.5</v>
      </c>
      <c r="V30" s="12">
        <f t="shared" si="7"/>
        <v>0.45</v>
      </c>
      <c r="W30" s="12">
        <f t="shared" si="8"/>
        <v>4.2625000000000002</v>
      </c>
      <c r="X30" s="20" t="str">
        <f t="shared" si="9"/>
        <v>GANA</v>
      </c>
    </row>
    <row r="31" spans="1:24" ht="17.25" thickTop="1" thickBot="1" x14ac:dyDescent="0.3">
      <c r="A31" s="3">
        <v>18</v>
      </c>
      <c r="B31" s="3" t="str">
        <f t="shared" si="0"/>
        <v>PABLO GOMEZ</v>
      </c>
      <c r="C31" s="3">
        <f>IF(ISERROR(VLOOKUP(A31,datosestudiantes,3,FALSE)),"",VLOOKUP(A31,datosestudiantes,3,FALSE))</f>
        <v>3.8</v>
      </c>
      <c r="D31" s="3">
        <f>IF(ISERROR(VLOOKUP(A31,datosestudiantes,4,FALSE)),"",VLOOKUP(A31,datosestudiantes,4,FALSE))</f>
        <v>4.8</v>
      </c>
      <c r="E31" s="3">
        <f>IF(ISERROR(VLOOKUP(A31,datosestudiantes,5,FALSE)),"",VLOOKUP(A31,datosestudiantes,5,FALSE))</f>
        <v>4.5999999999999996</v>
      </c>
      <c r="F31" s="3">
        <f>IF(ISERROR(VLOOKUP(A31,datosestudiantes,6,FALSE)),"",VLOOKUP(A31,datosestudiantes,6,FALSE))</f>
        <v>5</v>
      </c>
      <c r="G31" s="3">
        <f>IF(ISERROR(VLOOKUP(A31,datosestudiantes,7,FALSE)),"",VLOOKUP(A31,datosestudiantes,7,FALSE))</f>
        <v>5</v>
      </c>
      <c r="H31" s="3">
        <f>IF(ISERROR(VLOOKUP(A31,datosestudiantes,8,FALSE)),"",VLOOKUP(A31,datosestudiantes,8,FALSE))</f>
        <v>3.4</v>
      </c>
      <c r="I31" s="3">
        <f>IF(ISERROR(VLOOKUP(A31,datosestudiantes,9,FALSE)),"",VLOOKUP(A31,datosestudiantes,9,FALSE))</f>
        <v>2.9</v>
      </c>
      <c r="J31" s="3">
        <f>IF(ISERROR(VLOOKUP(A31,datosestudiantes,10,FALSE)),"",VLOOKUP(A31,datosestudiantes,10,FALSE))</f>
        <v>1</v>
      </c>
      <c r="K31" s="13">
        <f t="shared" si="1"/>
        <v>3.8124999999999996</v>
      </c>
      <c r="L31" s="13">
        <f t="shared" si="2"/>
        <v>1.1437499999999998</v>
      </c>
      <c r="M31" s="24">
        <f>IF(ISERROR(VLOOKUP(A31,datosestudiantes,11,FALSE)),"",VLOOKUP(A31,datosestudiantes,11,FALSE))</f>
        <v>3.8</v>
      </c>
      <c r="N31" s="12">
        <f t="shared" si="3"/>
        <v>0.76</v>
      </c>
      <c r="O31" s="11">
        <f>IF(ISERROR(VLOOKUP(A31,datosestudiantes,12,FALSE)),"",VLOOKUP(A31,datosestudiantes,12,FALSE))</f>
        <v>5</v>
      </c>
      <c r="P31" s="12">
        <f t="shared" si="4"/>
        <v>1</v>
      </c>
      <c r="Q31" s="13">
        <f>IF(ISERROR(VLOOKUP(A31,datosestudiantes,13,FALSE)),"",VLOOKUP(A31,datosestudiantes,13,FALSE))</f>
        <v>5</v>
      </c>
      <c r="R31" s="12">
        <f t="shared" si="5"/>
        <v>0.5</v>
      </c>
      <c r="S31" s="13">
        <f>IF(ISERROR(VLOOKUP(A31,datosestudiantes,14,FALSE)),"",VLOOKUP(A31,datosestudiantes,14,FALSE))</f>
        <v>3.8</v>
      </c>
      <c r="T31" s="12">
        <f t="shared" si="6"/>
        <v>0.38</v>
      </c>
      <c r="U31" s="11">
        <f>IF(ISERROR(VLOOKUP(A31,datosestudiantes,15,FALSE)),"",VLOOKUP(A31,datosestudiantes,15,FALSE))</f>
        <v>4.5</v>
      </c>
      <c r="V31" s="12">
        <f t="shared" si="7"/>
        <v>0.45</v>
      </c>
      <c r="W31" s="12">
        <f t="shared" si="8"/>
        <v>4.2337499999999997</v>
      </c>
      <c r="X31" s="20" t="str">
        <f t="shared" si="9"/>
        <v>GANA</v>
      </c>
    </row>
    <row r="32" spans="1:24" ht="17.25" thickTop="1" thickBot="1" x14ac:dyDescent="0.3">
      <c r="A32" s="3">
        <v>19</v>
      </c>
      <c r="B32" s="3" t="str">
        <f t="shared" si="0"/>
        <v>ROBINSON VARGAS</v>
      </c>
      <c r="C32" s="3">
        <f>IF(ISERROR(VLOOKUP(A32,datosestudiantes,3,FALSE)),"",VLOOKUP(A32,datosestudiantes,3,FALSE))</f>
        <v>5</v>
      </c>
      <c r="D32" s="3">
        <f>IF(ISERROR(VLOOKUP(A32,datosestudiantes,4,FALSE)),"",VLOOKUP(A32,datosestudiantes,4,FALSE))</f>
        <v>4.9000000000000004</v>
      </c>
      <c r="E32" s="3">
        <f>IF(ISERROR(VLOOKUP(A32,datosestudiantes,5,FALSE)),"",VLOOKUP(A32,datosestudiantes,5,FALSE))</f>
        <v>4.2</v>
      </c>
      <c r="F32" s="3">
        <f>IF(ISERROR(VLOOKUP(A32,datosestudiantes,6,FALSE)),"",VLOOKUP(A32,datosestudiantes,6,FALSE))</f>
        <v>4</v>
      </c>
      <c r="G32" s="3">
        <f>IF(ISERROR(VLOOKUP(A32,datosestudiantes,7,FALSE)),"",VLOOKUP(A32,datosestudiantes,7,FALSE))</f>
        <v>4.8</v>
      </c>
      <c r="H32" s="3">
        <f>IF(ISERROR(VLOOKUP(A32,datosestudiantes,8,FALSE)),"",VLOOKUP(A32,datosestudiantes,8,FALSE))</f>
        <v>5</v>
      </c>
      <c r="I32" s="3">
        <f>IF(ISERROR(VLOOKUP(A32,datosestudiantes,9,FALSE)),"",VLOOKUP(A32,datosestudiantes,9,FALSE))</f>
        <v>4.5999999999999996</v>
      </c>
      <c r="J32" s="3">
        <f>IF(ISERROR(VLOOKUP(A32,datosestudiantes,10,FALSE)),"",VLOOKUP(A32,datosestudiantes,10,FALSE))</f>
        <v>4.5</v>
      </c>
      <c r="K32" s="13">
        <f t="shared" si="1"/>
        <v>4.625</v>
      </c>
      <c r="L32" s="13">
        <f t="shared" si="2"/>
        <v>1.3875</v>
      </c>
      <c r="M32" s="24">
        <f>IF(ISERROR(VLOOKUP(A32,datosestudiantes,11,FALSE)),"",VLOOKUP(A32,datosestudiantes,11,FALSE))</f>
        <v>3.5</v>
      </c>
      <c r="N32" s="12">
        <f t="shared" si="3"/>
        <v>0.70000000000000007</v>
      </c>
      <c r="O32" s="11">
        <f>IF(ISERROR(VLOOKUP(A32,datosestudiantes,12,FALSE)),"",VLOOKUP(A32,datosestudiantes,12,FALSE))</f>
        <v>5</v>
      </c>
      <c r="P32" s="12">
        <f t="shared" si="4"/>
        <v>1</v>
      </c>
      <c r="Q32" s="13">
        <f>IF(ISERROR(VLOOKUP(A32,datosestudiantes,13,FALSE)),"",VLOOKUP(A32,datosestudiantes,13,FALSE))</f>
        <v>4</v>
      </c>
      <c r="R32" s="12">
        <f t="shared" si="5"/>
        <v>0.4</v>
      </c>
      <c r="S32" s="13">
        <f>IF(ISERROR(VLOOKUP(A32,datosestudiantes,14,FALSE)),"",VLOOKUP(A32,datosestudiantes,14,FALSE))</f>
        <v>4</v>
      </c>
      <c r="T32" s="12">
        <f t="shared" si="6"/>
        <v>0.4</v>
      </c>
      <c r="U32" s="11">
        <f>IF(ISERROR(VLOOKUP(A32,datosestudiantes,15,FALSE)),"",VLOOKUP(A32,datosestudiantes,15,FALSE))</f>
        <v>4.5</v>
      </c>
      <c r="V32" s="12">
        <f t="shared" si="7"/>
        <v>0.45</v>
      </c>
      <c r="W32" s="12">
        <f t="shared" si="8"/>
        <v>4.2374999999999998</v>
      </c>
      <c r="X32" s="20" t="str">
        <f t="shared" si="9"/>
        <v>GANA</v>
      </c>
    </row>
    <row r="33" spans="1:24" ht="17.25" thickTop="1" thickBot="1" x14ac:dyDescent="0.3">
      <c r="A33" s="3">
        <v>20</v>
      </c>
      <c r="B33" s="3" t="str">
        <f t="shared" si="0"/>
        <v>SANDRA MONTOYA</v>
      </c>
      <c r="C33" s="3">
        <f>IF(ISERROR(VLOOKUP(A33,datosestudiantes,3,FALSE)),"",VLOOKUP(A33,datosestudiantes,3,FALSE))</f>
        <v>4</v>
      </c>
      <c r="D33" s="3">
        <f>IF(ISERROR(VLOOKUP(A33,datosestudiantes,4,FALSE)),"",VLOOKUP(A33,datosestudiantes,4,FALSE))</f>
        <v>5</v>
      </c>
      <c r="E33" s="3">
        <f>IF(ISERROR(VLOOKUP(A33,datosestudiantes,5,FALSE)),"",VLOOKUP(A33,datosestudiantes,5,FALSE))</f>
        <v>3.6</v>
      </c>
      <c r="F33" s="3">
        <f>IF(ISERROR(VLOOKUP(A33,datosestudiantes,6,FALSE)),"",VLOOKUP(A33,datosestudiantes,6,FALSE))</f>
        <v>4</v>
      </c>
      <c r="G33" s="3">
        <f>IF(ISERROR(VLOOKUP(A33,datosestudiantes,7,FALSE)),"",VLOOKUP(A33,datosestudiantes,7,FALSE))</f>
        <v>4.8</v>
      </c>
      <c r="H33" s="3">
        <f>IF(ISERROR(VLOOKUP(A33,datosestudiantes,8,FALSE)),"",VLOOKUP(A33,datosestudiantes,8,FALSE))</f>
        <v>3.2</v>
      </c>
      <c r="I33" s="3">
        <f>IF(ISERROR(VLOOKUP(A33,datosestudiantes,9,FALSE)),"",VLOOKUP(A33,datosestudiantes,9,FALSE))</f>
        <v>4.5</v>
      </c>
      <c r="J33" s="3">
        <f>IF(ISERROR(VLOOKUP(A33,datosestudiantes,10,FALSE)),"",VLOOKUP(A33,datosestudiantes,10,FALSE))</f>
        <v>4.5999999999999996</v>
      </c>
      <c r="K33" s="13">
        <f t="shared" si="1"/>
        <v>4.2125000000000004</v>
      </c>
      <c r="L33" s="13">
        <f t="shared" si="2"/>
        <v>1.2637500000000002</v>
      </c>
      <c r="M33" s="24">
        <f>IF(ISERROR(VLOOKUP(A33,datosestudiantes,11,FALSE)),"",VLOOKUP(A33,datosestudiantes,11,FALSE))</f>
        <v>4</v>
      </c>
      <c r="N33" s="12">
        <f t="shared" si="3"/>
        <v>0.8</v>
      </c>
      <c r="O33" s="11">
        <f>IF(ISERROR(VLOOKUP(A33,datosestudiantes,12,FALSE)),"",VLOOKUP(A33,datosestudiantes,12,FALSE))</f>
        <v>5</v>
      </c>
      <c r="P33" s="12">
        <f t="shared" si="4"/>
        <v>1</v>
      </c>
      <c r="Q33" s="13">
        <f>IF(ISERROR(VLOOKUP(A33,datosestudiantes,13,FALSE)),"",VLOOKUP(A33,datosestudiantes,13,FALSE))</f>
        <v>4</v>
      </c>
      <c r="R33" s="12">
        <f t="shared" si="5"/>
        <v>0.4</v>
      </c>
      <c r="S33" s="13">
        <f>IF(ISERROR(VLOOKUP(A33,datosestudiantes,14,FALSE)),"",VLOOKUP(A33,datosestudiantes,14,FALSE))</f>
        <v>3.9</v>
      </c>
      <c r="T33" s="12">
        <f t="shared" si="6"/>
        <v>0.39</v>
      </c>
      <c r="U33" s="11">
        <f>IF(ISERROR(VLOOKUP(A33,datosestudiantes,15,FALSE)),"",VLOOKUP(A33,datosestudiantes,15,FALSE))</f>
        <v>3.5</v>
      </c>
      <c r="V33" s="12">
        <f t="shared" si="7"/>
        <v>0.35000000000000003</v>
      </c>
      <c r="W33" s="12">
        <f t="shared" si="8"/>
        <v>3.8537500000000002</v>
      </c>
      <c r="X33" s="20" t="str">
        <f t="shared" si="9"/>
        <v>GANA</v>
      </c>
    </row>
    <row r="34" spans="1:24" ht="17.25" thickTop="1" thickBot="1" x14ac:dyDescent="0.3">
      <c r="S34" s="4"/>
    </row>
    <row r="35" spans="1:24" ht="17.25" thickTop="1" thickBot="1" x14ac:dyDescent="0.3">
      <c r="W35" s="17" t="s">
        <v>35</v>
      </c>
      <c r="X35" s="15" t="e">
        <f>MAX(W14:W33)</f>
        <v>#DIV/0!</v>
      </c>
    </row>
    <row r="36" spans="1:24" ht="17.25" thickTop="1" thickBot="1" x14ac:dyDescent="0.3">
      <c r="W36" s="17" t="s">
        <v>36</v>
      </c>
      <c r="X36" s="15" t="e">
        <f>MIN(W14:W33)</f>
        <v>#DIV/0!</v>
      </c>
    </row>
    <row r="37" spans="1:24" ht="17.25" thickTop="1" thickBot="1" x14ac:dyDescent="0.3">
      <c r="W37" s="17" t="s">
        <v>37</v>
      </c>
      <c r="X37" s="15" t="e">
        <f>AVERAGE(W14:W33)</f>
        <v>#DIV/0!</v>
      </c>
    </row>
    <row r="38" spans="1:24" ht="16.5" thickTop="1" x14ac:dyDescent="0.25">
      <c r="T38" s="16"/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>
      <selection activeCell="D14" sqref="D14"/>
    </sheetView>
  </sheetViews>
  <sheetFormatPr baseColWidth="10" defaultRowHeight="15" x14ac:dyDescent="0.25"/>
  <cols>
    <col min="1" max="1" width="13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</cols>
  <sheetData>
    <row r="2" spans="2:5" x14ac:dyDescent="0.25">
      <c r="B2" s="21"/>
      <c r="C2" s="21"/>
      <c r="D2" s="21"/>
      <c r="E2" s="21"/>
    </row>
    <row r="3" spans="2:5" x14ac:dyDescent="0.25">
      <c r="B3" s="21"/>
      <c r="D3" s="39" t="s">
        <v>45</v>
      </c>
      <c r="E3" s="21"/>
    </row>
    <row r="4" spans="2:5" x14ac:dyDescent="0.25">
      <c r="B4" s="21"/>
      <c r="D4" s="39"/>
      <c r="E4" s="21"/>
    </row>
    <row r="5" spans="2:5" x14ac:dyDescent="0.25">
      <c r="B5" s="21"/>
      <c r="D5" s="39"/>
      <c r="E5" s="21"/>
    </row>
    <row r="6" spans="2:5" x14ac:dyDescent="0.25">
      <c r="B6" s="21"/>
      <c r="C6" t="s">
        <v>38</v>
      </c>
      <c r="E6" s="21"/>
    </row>
    <row r="7" spans="2:5" x14ac:dyDescent="0.25">
      <c r="B7" s="21"/>
      <c r="C7" t="s">
        <v>39</v>
      </c>
      <c r="E7" s="21"/>
    </row>
    <row r="8" spans="2:5" x14ac:dyDescent="0.25">
      <c r="B8" s="21"/>
      <c r="C8" t="s">
        <v>40</v>
      </c>
      <c r="E8" s="21"/>
    </row>
    <row r="9" spans="2:5" x14ac:dyDescent="0.25">
      <c r="B9" s="21"/>
      <c r="C9" t="s">
        <v>41</v>
      </c>
      <c r="E9" s="21"/>
    </row>
    <row r="10" spans="2:5" x14ac:dyDescent="0.25">
      <c r="B10" s="21"/>
      <c r="C10" t="s">
        <v>41</v>
      </c>
      <c r="E10" s="21"/>
    </row>
    <row r="11" spans="2:5" x14ac:dyDescent="0.25">
      <c r="B11" s="21"/>
      <c r="C11" t="s">
        <v>42</v>
      </c>
      <c r="E11" s="21"/>
    </row>
    <row r="12" spans="2:5" x14ac:dyDescent="0.25">
      <c r="B12" s="21"/>
      <c r="C12" t="s">
        <v>43</v>
      </c>
      <c r="E12" s="21"/>
    </row>
    <row r="13" spans="2:5" x14ac:dyDescent="0.25">
      <c r="B13" s="21"/>
      <c r="C13" t="s">
        <v>44</v>
      </c>
      <c r="E13" s="21"/>
    </row>
    <row r="14" spans="2:5" x14ac:dyDescent="0.25">
      <c r="B14" s="21"/>
      <c r="E14" s="21"/>
    </row>
    <row r="15" spans="2:5" x14ac:dyDescent="0.25">
      <c r="B15" s="21"/>
      <c r="C15" s="21"/>
      <c r="D15" s="21"/>
      <c r="E15" s="21"/>
    </row>
  </sheetData>
  <mergeCells count="1">
    <mergeCell ref="D3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Datos Estudiantes</vt:lpstr>
      <vt:lpstr>Planilla Notas</vt:lpstr>
      <vt:lpstr>Informe estudiante</vt:lpstr>
      <vt:lpstr>datosestudiantes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01064-08</cp:lastModifiedBy>
  <cp:lastPrinted>2012-10-29T02:26:38Z</cp:lastPrinted>
  <dcterms:created xsi:type="dcterms:W3CDTF">2012-10-28T21:45:19Z</dcterms:created>
  <dcterms:modified xsi:type="dcterms:W3CDTF">2015-05-23T11:51:11Z</dcterms:modified>
</cp:coreProperties>
</file>